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1B7C7E94-23F5-42B8-8DA0-F52EA52992FB}" xr6:coauthVersionLast="47" xr6:coauthVersionMax="47" xr10:uidLastSave="{00000000-0000-0000-0000-000000000000}"/>
  <bookViews>
    <workbookView xWindow="29205" yWindow="-3510" windowWidth="20055" windowHeight="1419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C3" i="25"/>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<sst xmlns="http://schemas.openxmlformats.org/spreadsheetml/2006/main" count="4467" uniqueCount="1934">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</sst>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0"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3"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35506;3/12306000_&#32769;&#20581;&#23616;&#12288;&#32769;&#20154;&#20445;&#20581;&#35506;/03&#12288;&#20225;&#30011;&#27861;&#20196;&#20418;/&#9675;&#20966;&#36935;&#25913;&#21892;/240101%20&#20966;&#36935;&#65299;&#21152;&#31639;&#19968;&#26412;&#21270;&#9734;/231229%20&#36890;&#30693;&#12539;&#27096;&#24335;&#26908;&#35342;&#9632;/R6&#24180;&#24230;%20&#27096;&#24335;&#26696;/R6.4&#65288;&#20316;&#26989;&#20013;&#65289;&#21029;&#32025;&#27096;&#24335;&#65298;&#65288;&#20966;&#36935;&#25913;&#21892;&#35336;&#30011;&#26360;&#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146</v>
      </c>
    </row>
    <row r="2" spans="1:26" ht="17.25" customHeight="1">
      <c r="A2" s="48"/>
    </row>
    <row r="3" spans="1:26" s="49" customFormat="1" ht="24" customHeight="1">
      <c r="A3" s="224" t="s">
        <v>80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81</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147</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175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103</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t="s">
        <v>70</v>
      </c>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t="s">
        <v>70</v>
      </c>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46" t="s">
        <v>35</v>
      </c>
      <c r="D25" s="246"/>
      <c r="E25" s="246"/>
      <c r="F25" s="246"/>
      <c r="G25" s="246"/>
      <c r="H25" s="246"/>
      <c r="I25" s="246"/>
      <c r="J25" s="246"/>
      <c r="K25" s="246"/>
      <c r="L25" s="247"/>
      <c r="M25" s="241" t="s">
        <v>71</v>
      </c>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t="s">
        <v>72</v>
      </c>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t="s">
        <v>73</v>
      </c>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t="s">
        <v>74</v>
      </c>
      <c r="N28" s="236"/>
      <c r="O28" s="236"/>
      <c r="P28" s="236"/>
      <c r="Q28" s="236"/>
      <c r="R28" s="236"/>
      <c r="S28" s="236"/>
      <c r="T28" s="236"/>
      <c r="U28" s="236"/>
      <c r="V28" s="236"/>
      <c r="W28" s="237"/>
      <c r="X28" s="238"/>
      <c r="Y28" s="51"/>
      <c r="Z28" s="51"/>
    </row>
    <row r="29" spans="1:27" ht="20.100000000000001" customHeight="1" thickBot="1">
      <c r="A29" s="51"/>
      <c r="B29" s="226" t="s">
        <v>1902</v>
      </c>
      <c r="C29" s="276"/>
      <c r="D29" s="276"/>
      <c r="E29" s="276"/>
      <c r="F29" s="276"/>
      <c r="G29" s="276"/>
      <c r="H29" s="276"/>
      <c r="I29" s="276"/>
      <c r="J29" s="276"/>
      <c r="K29" s="276"/>
      <c r="L29" s="277"/>
      <c r="M29" s="278" t="s">
        <v>1903</v>
      </c>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t="s">
        <v>75</v>
      </c>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t="s">
        <v>76</v>
      </c>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t="s">
        <v>77</v>
      </c>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t="s">
        <v>78</v>
      </c>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t="s">
        <v>1904</v>
      </c>
      <c r="D40" s="271"/>
      <c r="E40" s="271"/>
      <c r="F40" s="271"/>
      <c r="G40" s="271"/>
      <c r="H40" s="271"/>
      <c r="I40" s="271"/>
      <c r="J40" s="271"/>
      <c r="K40" s="271"/>
      <c r="L40" s="272"/>
      <c r="M40" s="261" t="s">
        <v>68</v>
      </c>
      <c r="N40" s="262"/>
      <c r="O40" s="262"/>
      <c r="P40" s="262"/>
      <c r="Q40" s="263"/>
      <c r="R40" s="264" t="s">
        <v>103</v>
      </c>
      <c r="S40" s="265"/>
      <c r="T40" s="265"/>
      <c r="U40" s="265"/>
      <c r="V40" s="266"/>
      <c r="W40" s="4" t="s">
        <v>806</v>
      </c>
      <c r="X40" s="25" t="s">
        <v>67</v>
      </c>
      <c r="Y40" s="26" t="s">
        <v>8</v>
      </c>
      <c r="Z40" s="220" t="str">
        <f>IF(COUNTIF(R40:R254,C18)=COUNTA(C40:C254),"○","×")</f>
        <v>○</v>
      </c>
      <c r="AB40" s="221" t="s">
        <v>1916</v>
      </c>
      <c r="AC40" s="222"/>
      <c r="AD40" s="222"/>
      <c r="AE40" s="222"/>
      <c r="AF40" s="222"/>
      <c r="AG40" s="222"/>
      <c r="AH40" s="222"/>
      <c r="AI40" s="222"/>
      <c r="AJ40" s="222"/>
      <c r="AK40" s="222"/>
      <c r="AL40" s="222"/>
      <c r="AM40" s="222"/>
      <c r="AN40" s="223"/>
    </row>
    <row r="41" spans="1:40" ht="38.25" customHeight="1">
      <c r="A41" s="51"/>
      <c r="B41" s="55">
        <f>B40+1</f>
        <v>2</v>
      </c>
      <c r="C41" s="273">
        <v>1334567890</v>
      </c>
      <c r="D41" s="274"/>
      <c r="E41" s="274"/>
      <c r="F41" s="274"/>
      <c r="G41" s="274"/>
      <c r="H41" s="274"/>
      <c r="I41" s="274"/>
      <c r="J41" s="274"/>
      <c r="K41" s="274"/>
      <c r="L41" s="275"/>
      <c r="M41" s="290" t="s">
        <v>79</v>
      </c>
      <c r="N41" s="291"/>
      <c r="O41" s="291"/>
      <c r="P41" s="291"/>
      <c r="Q41" s="292"/>
      <c r="R41" s="255" t="s">
        <v>68</v>
      </c>
      <c r="S41" s="256"/>
      <c r="T41" s="256"/>
      <c r="U41" s="256"/>
      <c r="V41" s="257"/>
      <c r="W41" s="36" t="s">
        <v>807</v>
      </c>
      <c r="X41" s="5" t="s">
        <v>67</v>
      </c>
      <c r="Y41" s="6" t="s">
        <v>1924</v>
      </c>
      <c r="Z41" s="68"/>
    </row>
    <row r="42" spans="1:40" ht="38.25" customHeight="1">
      <c r="A42" s="51"/>
      <c r="B42" s="55">
        <f t="shared" ref="B42:B105" si="0">B41+1</f>
        <v>3</v>
      </c>
      <c r="C42" s="273">
        <v>1334567891</v>
      </c>
      <c r="D42" s="274"/>
      <c r="E42" s="274"/>
      <c r="F42" s="274"/>
      <c r="G42" s="274"/>
      <c r="H42" s="274"/>
      <c r="I42" s="274"/>
      <c r="J42" s="274"/>
      <c r="K42" s="274"/>
      <c r="L42" s="275"/>
      <c r="M42" s="255" t="s">
        <v>68</v>
      </c>
      <c r="N42" s="256"/>
      <c r="O42" s="256"/>
      <c r="P42" s="256"/>
      <c r="Q42" s="257"/>
      <c r="R42" s="255" t="s">
        <v>103</v>
      </c>
      <c r="S42" s="256"/>
      <c r="T42" s="256"/>
      <c r="U42" s="256"/>
      <c r="V42" s="257"/>
      <c r="W42" s="36" t="s">
        <v>809</v>
      </c>
      <c r="X42" s="5" t="s">
        <v>69</v>
      </c>
      <c r="Y42" s="6" t="s">
        <v>10</v>
      </c>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東京都</v>
      </c>
      <c r="AG1" s="345"/>
      <c r="AH1" s="345"/>
      <c r="AI1" s="345"/>
      <c r="AJ1" s="346"/>
    </row>
    <row r="2" spans="1:46" ht="6" customHeight="1"/>
    <row r="3" spans="1:46" ht="17.25">
      <c r="A3" s="347" t="s">
        <v>174</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82</v>
      </c>
    </row>
    <row r="6" spans="1:46" s="73" customFormat="1" ht="13.5" customHeight="1">
      <c r="A6" s="349" t="s">
        <v>0</v>
      </c>
      <c r="B6" s="350"/>
      <c r="C6" s="350"/>
      <c r="D6" s="350"/>
      <c r="E6" s="350"/>
      <c r="F6" s="350"/>
      <c r="G6" s="351" t="str">
        <f>IF(基本情報入力シート!M22="","",基本情報入力シート!M22)</f>
        <v>○○ケアサービス</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○○ケアサービス</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100－1234</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千代田区霞が関 1－2－2</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○○ビル 18F</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コウロウ タロウ</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厚労 太郎</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03-3571-XXXX</v>
      </c>
      <c r="L13" s="369"/>
      <c r="M13" s="369"/>
      <c r="N13" s="369"/>
      <c r="O13" s="369"/>
      <c r="P13" s="369"/>
      <c r="Q13" s="369"/>
      <c r="R13" s="369"/>
      <c r="S13" s="369"/>
      <c r="T13" s="369"/>
      <c r="U13" s="364" t="s">
        <v>29</v>
      </c>
      <c r="V13" s="364"/>
      <c r="W13" s="364"/>
      <c r="X13" s="364"/>
      <c r="Y13" s="369" t="str">
        <f>IF(基本情報入力シート!M33="","",基本情報入力シート!M33)</f>
        <v>aaa@aaa.aa.jp</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150</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316778</v>
      </c>
      <c r="AA16" s="383"/>
      <c r="AB16" s="383"/>
      <c r="AC16" s="383"/>
      <c r="AD16" s="383"/>
      <c r="AE16" s="383"/>
      <c r="AF16" s="383"/>
      <c r="AG16" s="384" t="s">
        <v>4</v>
      </c>
      <c r="AH16" s="385"/>
      <c r="AI16" s="73"/>
      <c r="AJ16" s="51"/>
      <c r="AR16" s="83"/>
    </row>
    <row r="17" spans="1:47" s="47" customFormat="1" ht="19.5" customHeight="1" thickBot="1">
      <c r="A17" s="386" t="s">
        <v>151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v>320480</v>
      </c>
      <c r="AA17" s="388"/>
      <c r="AB17" s="388"/>
      <c r="AC17" s="388"/>
      <c r="AD17" s="388"/>
      <c r="AE17" s="388"/>
      <c r="AF17" s="389"/>
      <c r="AG17" s="390" t="s">
        <v>4</v>
      </c>
      <c r="AH17" s="364"/>
      <c r="AI17" s="47" t="s">
        <v>148</v>
      </c>
      <c r="AJ17" s="84" t="str">
        <f>IF(Z17="","",IF(Z16="","",IF(Z17&gt;=Z16,"○","☓")))</f>
        <v>○</v>
      </c>
      <c r="AK17" s="438" t="s">
        <v>160</v>
      </c>
      <c r="AL17" s="439"/>
      <c r="AM17" s="439"/>
      <c r="AN17" s="439"/>
      <c r="AO17" s="439"/>
      <c r="AP17" s="439"/>
      <c r="AQ17" s="439"/>
      <c r="AR17" s="439"/>
      <c r="AS17" s="439"/>
      <c r="AT17" s="439"/>
      <c r="AU17" s="440"/>
    </row>
    <row r="18" spans="1:47" s="47" customFormat="1" ht="19.5" customHeight="1" thickBot="1">
      <c r="A18" s="366" t="s">
        <v>152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153</v>
      </c>
      <c r="C19" s="442"/>
      <c r="D19" s="442"/>
      <c r="E19" s="442"/>
      <c r="F19" s="442"/>
      <c r="G19" s="442"/>
      <c r="H19" s="442"/>
      <c r="I19" s="442"/>
      <c r="J19" s="442"/>
      <c r="K19" s="442"/>
      <c r="L19" s="442"/>
      <c r="M19" s="442"/>
      <c r="N19" s="442"/>
      <c r="O19" s="442"/>
      <c r="P19" s="442"/>
      <c r="Q19" s="442"/>
      <c r="R19" s="442"/>
      <c r="S19" s="442"/>
      <c r="T19" s="442"/>
      <c r="U19" s="435">
        <f>'別紙様式3-2（補助金）'!F6</f>
        <v>160473</v>
      </c>
      <c r="V19" s="436"/>
      <c r="W19" s="436"/>
      <c r="X19" s="436"/>
      <c r="Y19" s="437"/>
      <c r="Z19" s="384" t="s">
        <v>4</v>
      </c>
      <c r="AA19" s="443"/>
      <c r="AB19" s="88" t="s">
        <v>23</v>
      </c>
      <c r="AC19" s="447">
        <f>IFERROR(U21/U19*100,0)</f>
        <v>72.664560393337197</v>
      </c>
      <c r="AD19" s="448"/>
      <c r="AE19" s="89" t="s">
        <v>24</v>
      </c>
      <c r="AF19" s="90" t="s">
        <v>55</v>
      </c>
      <c r="AG19" s="47" t="s">
        <v>148</v>
      </c>
      <c r="AH19" s="84" t="str">
        <f>IF(AC19=0,"×",IF(AC19&gt;=(200/3),"○","×"))</f>
        <v>○</v>
      </c>
      <c r="AI19" s="86"/>
      <c r="AJ19" s="86"/>
      <c r="AK19" s="391" t="s">
        <v>161</v>
      </c>
      <c r="AL19" s="392"/>
      <c r="AM19" s="392"/>
      <c r="AN19" s="392"/>
      <c r="AO19" s="392"/>
      <c r="AP19" s="392"/>
      <c r="AQ19" s="392"/>
      <c r="AR19" s="392"/>
      <c r="AS19" s="392"/>
      <c r="AT19" s="392"/>
      <c r="AU19" s="393"/>
    </row>
    <row r="20" spans="1:47" s="47" customFormat="1" ht="19.5" customHeight="1" thickBot="1">
      <c r="A20" s="87"/>
      <c r="B20" s="444" t="s">
        <v>154</v>
      </c>
      <c r="C20" s="445"/>
      <c r="D20" s="445"/>
      <c r="E20" s="445"/>
      <c r="F20" s="445"/>
      <c r="G20" s="445"/>
      <c r="H20" s="445"/>
      <c r="I20" s="445"/>
      <c r="J20" s="445"/>
      <c r="K20" s="445"/>
      <c r="L20" s="445"/>
      <c r="M20" s="445"/>
      <c r="N20" s="445"/>
      <c r="O20" s="445"/>
      <c r="P20" s="445"/>
      <c r="Q20" s="445"/>
      <c r="R20" s="445"/>
      <c r="S20" s="445"/>
      <c r="T20" s="446"/>
      <c r="U20" s="435">
        <f>SUM(N22,N25)</f>
        <v>164670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1927</v>
      </c>
      <c r="E21" s="432"/>
      <c r="F21" s="432"/>
      <c r="G21" s="432"/>
      <c r="H21" s="432"/>
      <c r="I21" s="432"/>
      <c r="J21" s="432"/>
      <c r="K21" s="432"/>
      <c r="L21" s="432"/>
      <c r="M21" s="433"/>
      <c r="N21" s="433"/>
      <c r="O21" s="433"/>
      <c r="P21" s="433"/>
      <c r="Q21" s="433"/>
      <c r="R21" s="433"/>
      <c r="S21" s="433"/>
      <c r="T21" s="434"/>
      <c r="U21" s="435">
        <f>SUM(N23,N26)</f>
        <v>116607</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155</v>
      </c>
      <c r="E22" s="450"/>
      <c r="F22" s="450"/>
      <c r="G22" s="450"/>
      <c r="H22" s="450"/>
      <c r="I22" s="450"/>
      <c r="J22" s="450"/>
      <c r="K22" s="450"/>
      <c r="L22" s="450"/>
      <c r="M22" s="451"/>
      <c r="N22" s="361">
        <v>105650</v>
      </c>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156</v>
      </c>
      <c r="F23" s="404"/>
      <c r="G23" s="404"/>
      <c r="H23" s="404"/>
      <c r="I23" s="404"/>
      <c r="J23" s="404"/>
      <c r="K23" s="404"/>
      <c r="L23" s="404"/>
      <c r="M23" s="405"/>
      <c r="N23" s="361">
        <v>78020</v>
      </c>
      <c r="O23" s="362"/>
      <c r="P23" s="362"/>
      <c r="Q23" s="362"/>
      <c r="R23" s="362"/>
      <c r="S23" s="363"/>
      <c r="T23" s="104" t="s">
        <v>4</v>
      </c>
      <c r="U23" s="105" t="s">
        <v>23</v>
      </c>
      <c r="V23" s="406">
        <f>IFERROR(N23/N22*100,0)</f>
        <v>73.847610033128248</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84</v>
      </c>
      <c r="O24" s="377"/>
      <c r="P24" s="378"/>
      <c r="Q24" s="379">
        <f>N23/2</f>
        <v>39010</v>
      </c>
      <c r="R24" s="380"/>
      <c r="S24" s="381"/>
      <c r="T24" s="106" t="s">
        <v>149</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157</v>
      </c>
      <c r="E25" s="359"/>
      <c r="F25" s="359"/>
      <c r="G25" s="359"/>
      <c r="H25" s="359"/>
      <c r="I25" s="359"/>
      <c r="J25" s="359"/>
      <c r="K25" s="359"/>
      <c r="L25" s="359"/>
      <c r="M25" s="360"/>
      <c r="N25" s="361">
        <v>59020</v>
      </c>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156</v>
      </c>
      <c r="F26" s="404"/>
      <c r="G26" s="404"/>
      <c r="H26" s="404"/>
      <c r="I26" s="404"/>
      <c r="J26" s="404"/>
      <c r="K26" s="404"/>
      <c r="L26" s="404"/>
      <c r="M26" s="405"/>
      <c r="N26" s="361">
        <v>38587</v>
      </c>
      <c r="O26" s="362"/>
      <c r="P26" s="362"/>
      <c r="Q26" s="362"/>
      <c r="R26" s="362"/>
      <c r="S26" s="363"/>
      <c r="T26" s="104" t="s">
        <v>4</v>
      </c>
      <c r="U26" s="105" t="s">
        <v>23</v>
      </c>
      <c r="V26" s="406">
        <f>IFERROR(N26/N25*100,0)</f>
        <v>65.379532361911217</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84</v>
      </c>
      <c r="O27" s="411"/>
      <c r="P27" s="412"/>
      <c r="Q27" s="413">
        <f>N26/2</f>
        <v>19293.5</v>
      </c>
      <c r="R27" s="414"/>
      <c r="S27" s="415"/>
      <c r="T27" s="106" t="s">
        <v>149</v>
      </c>
      <c r="U27" s="105"/>
      <c r="V27" s="372"/>
      <c r="W27" s="372"/>
      <c r="X27" s="102"/>
      <c r="Y27" s="94"/>
      <c r="Z27" s="86"/>
      <c r="AA27" s="86"/>
      <c r="AB27" s="86"/>
      <c r="AC27" s="86"/>
      <c r="AD27" s="86"/>
      <c r="AE27" s="86"/>
      <c r="AF27" s="86"/>
      <c r="AG27" s="86"/>
      <c r="AH27" s="73"/>
      <c r="AQ27" s="83"/>
    </row>
    <row r="28" spans="1:47" s="73" customFormat="1" ht="24.75" customHeight="1">
      <c r="A28" s="422" t="s">
        <v>1905</v>
      </c>
      <c r="B28" s="422"/>
      <c r="C28" s="423"/>
      <c r="D28" s="34" t="s">
        <v>1910</v>
      </c>
      <c r="E28" s="341" t="s">
        <v>1895</v>
      </c>
      <c r="F28" s="341"/>
      <c r="G28" s="341"/>
      <c r="H28" s="424" t="s">
        <v>1896</v>
      </c>
      <c r="I28" s="424"/>
      <c r="J28" s="424"/>
      <c r="K28" s="424"/>
      <c r="L28" s="426">
        <v>2.5000000000000001E-2</v>
      </c>
      <c r="M28" s="427"/>
      <c r="N28" s="430" t="s">
        <v>1897</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1898</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1899</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1901</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158</v>
      </c>
      <c r="C33" s="398"/>
      <c r="D33" s="398"/>
      <c r="E33" s="398"/>
      <c r="F33" s="398"/>
      <c r="G33" s="398"/>
      <c r="H33" s="398"/>
      <c r="I33" s="398"/>
      <c r="J33" s="398"/>
      <c r="K33" s="398"/>
      <c r="L33" s="398"/>
      <c r="M33" s="398"/>
      <c r="N33" s="398"/>
      <c r="O33" s="398"/>
      <c r="P33" s="399">
        <f>P34-P35</f>
        <v>32072752</v>
      </c>
      <c r="Q33" s="399"/>
      <c r="R33" s="399"/>
      <c r="S33" s="399"/>
      <c r="T33" s="399"/>
      <c r="U33" s="399"/>
      <c r="V33" s="114" t="s">
        <v>4</v>
      </c>
      <c r="W33" s="72" t="s">
        <v>148</v>
      </c>
      <c r="X33" s="40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31" t="s">
        <v>88</v>
      </c>
      <c r="C34" s="332"/>
      <c r="D34" s="332"/>
      <c r="E34" s="332"/>
      <c r="F34" s="332"/>
      <c r="G34" s="332"/>
      <c r="H34" s="332"/>
      <c r="I34" s="332"/>
      <c r="J34" s="332"/>
      <c r="K34" s="332"/>
      <c r="L34" s="332"/>
      <c r="M34" s="332"/>
      <c r="N34" s="332"/>
      <c r="O34" s="340"/>
      <c r="P34" s="328">
        <v>32389530</v>
      </c>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89</v>
      </c>
      <c r="C35" s="332"/>
      <c r="D35" s="332"/>
      <c r="E35" s="332"/>
      <c r="F35" s="332"/>
      <c r="G35" s="332"/>
      <c r="H35" s="332"/>
      <c r="I35" s="332"/>
      <c r="J35" s="332"/>
      <c r="K35" s="332"/>
      <c r="L35" s="332"/>
      <c r="M35" s="332"/>
      <c r="N35" s="332"/>
      <c r="O35" s="332"/>
      <c r="P35" s="333">
        <f>IF('別紙様式3-2（補助金）'!$F$5=0,"",'別紙様式3-2（補助金）'!$F$5)</f>
        <v>316778</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90</v>
      </c>
      <c r="C36" s="335"/>
      <c r="D36" s="335"/>
      <c r="E36" s="335"/>
      <c r="F36" s="335"/>
      <c r="G36" s="335"/>
      <c r="H36" s="335"/>
      <c r="I36" s="335"/>
      <c r="J36" s="335"/>
      <c r="K36" s="335"/>
      <c r="L36" s="335"/>
      <c r="M36" s="335"/>
      <c r="N36" s="335"/>
      <c r="O36" s="336"/>
      <c r="P36" s="328">
        <v>31448272</v>
      </c>
      <c r="Q36" s="329"/>
      <c r="R36" s="329"/>
      <c r="S36" s="329"/>
      <c r="T36" s="329"/>
      <c r="U36" s="330"/>
      <c r="V36" s="121" t="s">
        <v>4</v>
      </c>
      <c r="W36" s="72" t="s">
        <v>148</v>
      </c>
      <c r="X36" s="402"/>
      <c r="Y36" s="115"/>
      <c r="Z36" s="115"/>
      <c r="AA36" s="116"/>
    </row>
    <row r="37" spans="1:47" s="47" customFormat="1" ht="46.5" customHeight="1">
      <c r="A37" s="327" t="s">
        <v>1900</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1913</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1912</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461" t="s">
        <v>1914</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t="s">
        <v>165</v>
      </c>
      <c r="H45" s="465"/>
      <c r="I45" s="137" t="s">
        <v>3</v>
      </c>
      <c r="J45" s="464" t="s">
        <v>165</v>
      </c>
      <c r="K45" s="465"/>
      <c r="L45" s="137" t="s">
        <v>5</v>
      </c>
      <c r="M45" s="138"/>
      <c r="N45" s="462" t="s">
        <v>30</v>
      </c>
      <c r="O45" s="462"/>
      <c r="P45" s="462"/>
      <c r="Q45" s="337" t="s">
        <v>1933</v>
      </c>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166</v>
      </c>
      <c r="O46" s="466"/>
      <c r="P46" s="466"/>
      <c r="Q46" s="323" t="s">
        <v>38</v>
      </c>
      <c r="R46" s="323"/>
      <c r="S46" s="324" t="s">
        <v>167</v>
      </c>
      <c r="T46" s="325"/>
      <c r="U46" s="325"/>
      <c r="V46" s="325"/>
      <c r="W46" s="326"/>
      <c r="X46" s="457" t="s">
        <v>39</v>
      </c>
      <c r="Y46" s="457"/>
      <c r="Z46" s="324" t="s">
        <v>168</v>
      </c>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1911</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1918</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173</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v>
      </c>
    </row>
    <row r="58" spans="1:36">
      <c r="A58" s="155" t="s">
        <v>171</v>
      </c>
      <c r="B58" s="334" t="s">
        <v>1907</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86" t="s">
        <v>30</v>
      </c>
      <c r="B3" s="487"/>
      <c r="C3" s="488" t="str">
        <f>[1]基本情報入力シート!M38</f>
        <v>○○ケアサービス</v>
      </c>
      <c r="D3" s="489"/>
      <c r="E3" s="489"/>
      <c r="F3" s="490"/>
      <c r="G3" s="170" t="s">
        <v>56</v>
      </c>
      <c r="H3" s="298" t="s">
        <v>1922</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87</v>
      </c>
      <c r="B5" s="492"/>
      <c r="C5" s="492"/>
      <c r="D5" s="492"/>
      <c r="E5" s="492"/>
      <c r="F5" s="175">
        <f>IFERROR(SUM(T:T),"")</f>
        <v>316778</v>
      </c>
      <c r="G5" s="176"/>
      <c r="H5" s="298"/>
      <c r="I5" s="298"/>
      <c r="J5" s="298"/>
      <c r="K5" s="298"/>
      <c r="L5" s="298"/>
      <c r="M5" s="298"/>
      <c r="N5" s="298"/>
      <c r="O5" s="298"/>
      <c r="P5" s="298"/>
      <c r="Q5" s="298"/>
      <c r="R5" s="298"/>
      <c r="S5" s="298"/>
      <c r="T5" s="298"/>
      <c r="U5" s="298"/>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86</v>
      </c>
      <c r="G8" s="474" t="s">
        <v>7</v>
      </c>
      <c r="H8" s="477" t="s">
        <v>145</v>
      </c>
      <c r="I8" s="478"/>
      <c r="J8" s="478"/>
      <c r="K8" s="478"/>
      <c r="L8" s="478"/>
      <c r="M8" s="478"/>
      <c r="N8" s="478"/>
      <c r="O8" s="478"/>
      <c r="P8" s="478"/>
      <c r="Q8" s="478"/>
      <c r="R8" s="478"/>
      <c r="S8" s="479"/>
      <c r="T8" s="471" t="s">
        <v>1932</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1921</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4.2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4.25" thickBot="1">
      <c r="A24" s="18" t="s">
        <v>66</v>
      </c>
      <c r="C24" s="13" t="s">
        <v>112</v>
      </c>
      <c r="E24" s="13" t="s">
        <v>91</v>
      </c>
      <c r="F24" s="23" t="s">
        <v>198</v>
      </c>
    </row>
    <row r="25" spans="1:6">
      <c r="A25" s="38" t="s">
        <v>1923</v>
      </c>
      <c r="C25" s="13" t="s">
        <v>113</v>
      </c>
      <c r="E25" s="13" t="s">
        <v>91</v>
      </c>
      <c r="F25" s="23" t="s">
        <v>199</v>
      </c>
    </row>
    <row r="26" spans="1:6">
      <c r="A26" s="39" t="s">
        <v>1924</v>
      </c>
      <c r="C26" s="13" t="s">
        <v>114</v>
      </c>
      <c r="E26" s="13" t="s">
        <v>91</v>
      </c>
      <c r="F26" s="23" t="s">
        <v>200</v>
      </c>
    </row>
    <row r="27" spans="1:6">
      <c r="A27" s="40" t="s">
        <v>1925</v>
      </c>
      <c r="C27" s="13" t="s">
        <v>115</v>
      </c>
      <c r="E27" s="13" t="s">
        <v>91</v>
      </c>
      <c r="F27" s="23" t="s">
        <v>201</v>
      </c>
    </row>
    <row r="28" spans="1:6" ht="14.25"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4.2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4.2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headerFooter alignWithMargins="0"/>
</worksheet>
</file>