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37" firstSheet="8" activeTab="13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2022" sheetId="14" r:id="rId14"/>
  </sheets>
  <definedNames>
    <definedName name="_xlnm.Print_Area" localSheetId="6">'2015'!$A$1:$G$52</definedName>
    <definedName name="_xlnm.Print_Area" localSheetId="7">'2016'!$A$1:$G$52</definedName>
    <definedName name="_xlnm.Print_Area" localSheetId="8">'2017'!$A$1:$G$52</definedName>
    <definedName name="_xlnm.Print_Area" localSheetId="9">'2018'!$A$1:$G$52</definedName>
    <definedName name="_xlnm.Print_Area" localSheetId="10">'2019'!$A$1:$G$53</definedName>
    <definedName name="_xlnm.Print_Area" localSheetId="11">'2020'!$A$1:$G$54</definedName>
    <definedName name="_xlnm.Print_Area" localSheetId="12">'2021'!$A$1:$G$54</definedName>
    <definedName name="_xlnm.Print_Area" localSheetId="13">'2022'!$A$1:$G$54</definedName>
  </definedNames>
  <calcPr fullCalcOnLoad="1"/>
</workbook>
</file>

<file path=xl/comments7.xml><?xml version="1.0" encoding="utf-8"?>
<comments xmlns="http://schemas.openxmlformats.org/spreadsheetml/2006/main">
  <authors>
    <author>戸田市</author>
  </authors>
  <commentList>
    <comment ref="E47" authorId="0">
      <text>
        <r>
          <rPr>
            <sz val="9"/>
            <rFont val="ＭＳ Ｐゴシック"/>
            <family val="3"/>
          </rPr>
          <t>端数調整-0.1</t>
        </r>
      </text>
    </comment>
  </commentList>
</comments>
</file>

<file path=xl/sharedStrings.xml><?xml version="1.0" encoding="utf-8"?>
<sst xmlns="http://schemas.openxmlformats.org/spreadsheetml/2006/main" count="891" uniqueCount="101">
  <si>
    <t>(1)歳　　　　　　　　　　　入</t>
  </si>
  <si>
    <t>　単位　千円</t>
  </si>
  <si>
    <t>項　　　目</t>
  </si>
  <si>
    <t>増加率(%)</t>
  </si>
  <si>
    <t>構成比(%)</t>
  </si>
  <si>
    <t>1世帯当たり</t>
  </si>
  <si>
    <t>1人当たり</t>
  </si>
  <si>
    <t>総額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</si>
  <si>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</si>
  <si>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</si>
  <si>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</si>
  <si>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</si>
  <si>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</si>
  <si>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</si>
  <si>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</si>
  <si>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</si>
  <si>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</si>
  <si>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</si>
  <si>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</si>
  <si>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</si>
  <si>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</si>
  <si>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</si>
  <si>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</si>
  <si>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</si>
  <si>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</si>
  <si>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</si>
  <si>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</si>
  <si>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(2)歳　　　　　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</si>
  <si>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</si>
  <si>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</si>
  <si>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</si>
  <si>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</si>
  <si>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</si>
  <si>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</si>
  <si>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</si>
  <si>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</si>
  <si>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</si>
  <si>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</si>
  <si>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</si>
  <si>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</si>
  <si>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</si>
  <si>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</si>
  <si>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世帯数</t>
  </si>
  <si>
    <t>世帯</t>
  </si>
  <si>
    <t>人口　</t>
  </si>
  <si>
    <t>人</t>
  </si>
  <si>
    <t>配当割交付金</t>
  </si>
  <si>
    <t>株式等譲渡所得割交付金</t>
  </si>
  <si>
    <t>平成20年度
当初予算額</t>
  </si>
  <si>
    <t>平成21年度
当初予算額</t>
  </si>
  <si>
    <t>平成21年度予算額(円)</t>
  </si>
  <si>
    <t>平成22年度
当初予算額</t>
  </si>
  <si>
    <t>平成22年度予算額(円)</t>
  </si>
  <si>
    <t>平成23年度
当初予算額</t>
  </si>
  <si>
    <t>平成23年度予算額(円)</t>
  </si>
  <si>
    <t>平成24年度
当初予算額</t>
  </si>
  <si>
    <t>平成24年度予算額(円)</t>
  </si>
  <si>
    <t>平成25年度
当初予算額</t>
  </si>
  <si>
    <t>平成25年度予算額(円)</t>
  </si>
  <si>
    <t>人口　</t>
  </si>
  <si>
    <t>平成26年度
当初予算額</t>
  </si>
  <si>
    <t>平成26年度予算額(円)</t>
  </si>
  <si>
    <r>
      <t>　資料：財政課　注）平成26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</si>
  <si>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人口　</t>
  </si>
  <si>
    <r>
      <t>　資料：財政課　注）平成25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</si>
  <si>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r>
      <t>　資料：財政課　注）平成24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</si>
  <si>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r>
      <t>　資料：財政課　注）平成23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</si>
  <si>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r>
      <t>　資料：財政課　注）平成22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</si>
  <si>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r>
      <t>　資料：財政課　注）平成21</t>
    </r>
    <r>
      <rPr>
        <sz val="11"/>
        <rFont val="ＭＳ 明朝"/>
        <family val="1"/>
      </rPr>
      <t>年</t>
    </r>
    <r>
      <rPr>
        <sz val="11"/>
        <color theme="1"/>
        <rFont val="Calibri"/>
        <family val="3"/>
      </rPr>
      <t xml:space="preserve"> 1</t>
    </r>
    <r>
      <rPr>
        <sz val="11"/>
        <rFont val="ＭＳ 明朝"/>
        <family val="1"/>
      </rPr>
      <t>月</t>
    </r>
    <r>
      <rPr>
        <sz val="11"/>
        <color theme="1"/>
        <rFont val="Calibri"/>
        <family val="3"/>
      </rPr>
      <t xml:space="preserve"> 1</t>
    </r>
    <r>
      <rPr>
        <sz val="11"/>
        <rFont val="ＭＳ 明朝"/>
        <family val="1"/>
      </rPr>
      <t>日現在　</t>
    </r>
  </si>
  <si>
    <t>平成27年度
当初予算額</t>
  </si>
  <si>
    <t>平成27年度予算額(円)</t>
  </si>
  <si>
    <r>
      <t>　資料：財政課　注）平成27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</si>
  <si>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人口　</t>
  </si>
  <si>
    <t>平成28年度
当初予算額</t>
  </si>
  <si>
    <t>平成28年度予算額(円)</t>
  </si>
  <si>
    <r>
      <t>　資料：財政課　注）平成28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</si>
  <si>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人口　</t>
  </si>
  <si>
    <t>20-1 市 一 般 会 計 歳 入 歳 出 予 算</t>
  </si>
  <si>
    <t>平成29年度
当初予算額</t>
  </si>
  <si>
    <t>平成29年度予算額(円)</t>
  </si>
  <si>
    <r>
      <t>　資料：財政課　注）平成29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</si>
  <si>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平成30年度
当初予算額</t>
  </si>
  <si>
    <t>平成30年度予算額(円)</t>
  </si>
  <si>
    <r>
      <t>　資料：財政課　注）平成30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</si>
  <si>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令和元年度
当初予算額</t>
  </si>
  <si>
    <t>令和元年度予算額(円)</t>
  </si>
  <si>
    <r>
      <t>　資料：財政課　注）平成31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</si>
  <si>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環境性能割交付金</t>
  </si>
  <si>
    <t>皆増</t>
  </si>
  <si>
    <r>
      <t>　資料：財政課　注）令和2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</si>
  <si>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令和2年度
当初予算額</t>
  </si>
  <si>
    <t>法人事業税交付金</t>
  </si>
  <si>
    <t>皆増</t>
  </si>
  <si>
    <t>令和3年度
当初予算額</t>
  </si>
  <si>
    <r>
      <t>　資料：財政課　注）令和3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</si>
  <si>
    <t>令和2年度予算額(円)</t>
  </si>
  <si>
    <t>令和3年度予算額(円)</t>
  </si>
  <si>
    <t>※令和元年度で自動車取得税交付金は廃止のため削除。</t>
  </si>
  <si>
    <t>令和4年度
当初予算額</t>
  </si>
  <si>
    <t>令和4年度予算額(円)</t>
  </si>
  <si>
    <r>
      <t>　資料：財政課　注）令和4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 xml:space="preserve"> 1</t>
    </r>
    <r>
      <rPr>
        <sz val="11"/>
        <rFont val="ＭＳ 明朝"/>
        <family val="1"/>
      </rPr>
      <t>日現在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</si>
</sst>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0000_ "/>
    <numFmt numFmtId="179" formatCode="#,##0_ "/>
    <numFmt numFmtId="180" formatCode="#,##0.00;&quot;△ &quot;#,##0.00"/>
    <numFmt numFmtId="181" formatCode="#,##0.000;&quot;△ &quot;#,##0.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0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34" borderId="0" xfId="0" applyNumberFormat="1" applyFont="1" applyFill="1" applyAlignment="1">
      <alignment vertical="center"/>
    </xf>
    <xf numFmtId="176" fontId="8" fillId="35" borderId="12" xfId="0" applyNumberFormat="1" applyFont="1" applyFill="1" applyBorder="1" applyAlignment="1">
      <alignment horizontal="distributed" vertical="center"/>
    </xf>
    <xf numFmtId="176" fontId="8" fillId="35" borderId="0" xfId="0" applyNumberFormat="1" applyFont="1" applyFill="1" applyBorder="1" applyAlignment="1">
      <alignment vertical="center"/>
    </xf>
    <xf numFmtId="177" fontId="8" fillId="35" borderId="0" xfId="0" applyNumberFormat="1" applyFont="1" applyFill="1" applyBorder="1" applyAlignment="1">
      <alignment vertical="center"/>
    </xf>
    <xf numFmtId="176" fontId="6" fillId="35" borderId="13" xfId="0" applyNumberFormat="1" applyFont="1" applyFill="1" applyBorder="1" applyAlignment="1">
      <alignment horizontal="distributed" vertical="center"/>
    </xf>
    <xf numFmtId="176" fontId="6" fillId="34" borderId="0" xfId="0" applyNumberFormat="1" applyFont="1" applyFill="1" applyBorder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6" fontId="6" fillId="35" borderId="0" xfId="0" applyNumberFormat="1" applyFont="1" applyFill="1" applyBorder="1" applyAlignment="1">
      <alignment horizontal="distributed" vertical="center"/>
    </xf>
    <xf numFmtId="176" fontId="6" fillId="34" borderId="14" xfId="0" applyNumberFormat="1" applyFont="1" applyFill="1" applyBorder="1" applyAlignment="1">
      <alignment vertical="center"/>
    </xf>
    <xf numFmtId="176" fontId="6" fillId="35" borderId="15" xfId="0" applyNumberFormat="1" applyFont="1" applyFill="1" applyBorder="1" applyAlignment="1">
      <alignment horizontal="distributed" vertical="center"/>
    </xf>
    <xf numFmtId="176" fontId="6" fillId="35" borderId="16" xfId="0" applyNumberFormat="1" applyFont="1" applyFill="1" applyBorder="1" applyAlignment="1">
      <alignment vertical="center"/>
    </xf>
    <xf numFmtId="176" fontId="6" fillId="35" borderId="17" xfId="0" applyNumberFormat="1" applyFont="1" applyFill="1" applyBorder="1" applyAlignment="1">
      <alignment vertical="center"/>
    </xf>
    <xf numFmtId="177" fontId="6" fillId="35" borderId="17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177" fontId="8" fillId="34" borderId="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47" fillId="34" borderId="0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176" fontId="6" fillId="34" borderId="13" xfId="0" applyNumberFormat="1" applyFont="1" applyFill="1" applyBorder="1" applyAlignment="1">
      <alignment horizontal="distributed" vertical="center"/>
    </xf>
    <xf numFmtId="176" fontId="6" fillId="35" borderId="13" xfId="0" applyNumberFormat="1" applyFont="1" applyFill="1" applyBorder="1" applyAlignment="1">
      <alignment horizontal="distributed" vertical="center" shrinkToFit="1"/>
    </xf>
    <xf numFmtId="176" fontId="6" fillId="35" borderId="15" xfId="0" applyNumberFormat="1" applyFont="1" applyFill="1" applyBorder="1" applyAlignment="1">
      <alignment vertical="center"/>
    </xf>
    <xf numFmtId="176" fontId="6" fillId="34" borderId="13" xfId="0" applyNumberFormat="1" applyFont="1" applyFill="1" applyBorder="1" applyAlignment="1">
      <alignment horizontal="distributed" vertical="center" shrinkToFit="1"/>
    </xf>
    <xf numFmtId="176" fontId="5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6" fillId="34" borderId="0" xfId="61" applyNumberFormat="1" applyFont="1" applyFill="1" applyAlignment="1">
      <alignment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6" fillId="33" borderId="11" xfId="61" applyNumberFormat="1" applyFont="1" applyFill="1" applyBorder="1" applyAlignment="1">
      <alignment horizontal="center" vertical="center"/>
      <protection/>
    </xf>
    <xf numFmtId="176" fontId="6" fillId="33" borderId="10" xfId="61" applyNumberFormat="1" applyFont="1" applyFill="1" applyBorder="1" applyAlignment="1">
      <alignment horizontal="center" vertical="center"/>
      <protection/>
    </xf>
    <xf numFmtId="176" fontId="8" fillId="35" borderId="12" xfId="61" applyNumberFormat="1" applyFont="1" applyFill="1" applyBorder="1" applyAlignment="1">
      <alignment horizontal="distributed" vertical="center"/>
      <protection/>
    </xf>
    <xf numFmtId="176" fontId="8" fillId="34" borderId="0" xfId="61" applyNumberFormat="1" applyFont="1" applyFill="1" applyBorder="1" applyAlignment="1">
      <alignment vertical="center"/>
      <protection/>
    </xf>
    <xf numFmtId="177" fontId="8" fillId="35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Alignment="1">
      <alignment vertical="center"/>
      <protection/>
    </xf>
    <xf numFmtId="176" fontId="6" fillId="35" borderId="13" xfId="61" applyNumberFormat="1" applyFont="1" applyFill="1" applyBorder="1" applyAlignment="1">
      <alignment horizontal="distributed" vertical="center"/>
      <protection/>
    </xf>
    <xf numFmtId="176" fontId="6" fillId="34" borderId="0" xfId="61" applyNumberFormat="1" applyFont="1" applyFill="1" applyBorder="1" applyAlignment="1">
      <alignment vertical="center"/>
      <protection/>
    </xf>
    <xf numFmtId="177" fontId="6" fillId="34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34" borderId="13" xfId="61" applyNumberFormat="1" applyFont="1" applyFill="1" applyBorder="1" applyAlignment="1">
      <alignment horizontal="distributed" vertical="center"/>
      <protection/>
    </xf>
    <xf numFmtId="176" fontId="6" fillId="35" borderId="0" xfId="61" applyNumberFormat="1" applyFont="1" applyFill="1" applyBorder="1" applyAlignment="1">
      <alignment horizontal="distributed" vertical="center"/>
      <protection/>
    </xf>
    <xf numFmtId="176" fontId="6" fillId="34" borderId="14" xfId="61" applyNumberFormat="1" applyFont="1" applyFill="1" applyBorder="1" applyAlignment="1">
      <alignment vertical="center"/>
      <protection/>
    </xf>
    <xf numFmtId="176" fontId="6" fillId="35" borderId="15" xfId="61" applyNumberFormat="1" applyFont="1" applyFill="1" applyBorder="1" applyAlignment="1">
      <alignment horizontal="distributed" vertical="center"/>
      <protection/>
    </xf>
    <xf numFmtId="176" fontId="6" fillId="35" borderId="16" xfId="61" applyNumberFormat="1" applyFont="1" applyFill="1" applyBorder="1" applyAlignment="1">
      <alignment vertical="center"/>
      <protection/>
    </xf>
    <xf numFmtId="176" fontId="6" fillId="35" borderId="17" xfId="61" applyNumberFormat="1" applyFont="1" applyFill="1" applyBorder="1" applyAlignment="1">
      <alignment vertical="center"/>
      <protection/>
    </xf>
    <xf numFmtId="177" fontId="6" fillId="35" borderId="17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177" fontId="8" fillId="34" borderId="0" xfId="61" applyNumberFormat="1" applyFont="1" applyFill="1" applyBorder="1" applyAlignment="1">
      <alignment vertical="center"/>
      <protection/>
    </xf>
    <xf numFmtId="10" fontId="5" fillId="0" borderId="0" xfId="61" applyNumberFormat="1" applyFont="1" applyBorder="1" applyAlignment="1">
      <alignment vertical="center"/>
      <protection/>
    </xf>
    <xf numFmtId="177" fontId="5" fillId="0" borderId="0" xfId="61" applyNumberFormat="1" applyFont="1" applyBorder="1" applyAlignment="1">
      <alignment vertical="center"/>
      <protection/>
    </xf>
    <xf numFmtId="176" fontId="6" fillId="34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Border="1" applyAlignment="1">
      <alignment vertical="center"/>
      <protection/>
    </xf>
    <xf numFmtId="176" fontId="6" fillId="35" borderId="15" xfId="61" applyNumberFormat="1" applyFont="1" applyFill="1" applyBorder="1" applyAlignment="1">
      <alignment vertical="center"/>
      <protection/>
    </xf>
    <xf numFmtId="176" fontId="47" fillId="34" borderId="0" xfId="61" applyNumberFormat="1" applyFont="1" applyFill="1" applyBorder="1" applyAlignment="1">
      <alignment vertical="center"/>
      <protection/>
    </xf>
    <xf numFmtId="177" fontId="6" fillId="34" borderId="0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176" fontId="6" fillId="0" borderId="14" xfId="61" applyNumberFormat="1" applyFont="1" applyFill="1" applyBorder="1" applyAlignment="1">
      <alignment vertical="center"/>
      <protection/>
    </xf>
    <xf numFmtId="176" fontId="47" fillId="34" borderId="13" xfId="61" applyNumberFormat="1" applyFont="1" applyFill="1" applyBorder="1" applyAlignment="1">
      <alignment horizontal="distributed" vertical="center"/>
      <protection/>
    </xf>
    <xf numFmtId="176" fontId="47" fillId="0" borderId="0" xfId="61" applyNumberFormat="1" applyFont="1" applyFill="1" applyBorder="1" applyAlignment="1">
      <alignment vertical="center"/>
      <protection/>
    </xf>
    <xf numFmtId="177" fontId="47" fillId="34" borderId="0" xfId="61" applyNumberFormat="1" applyFont="1" applyFill="1" applyBorder="1" applyAlignment="1">
      <alignment horizontal="right" vertical="center"/>
      <protection/>
    </xf>
    <xf numFmtId="177" fontId="47" fillId="34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horizontal="right" vertical="center"/>
      <protection/>
    </xf>
    <xf numFmtId="176" fontId="2" fillId="34" borderId="0" xfId="0" applyNumberFormat="1" applyFont="1" applyFill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6" borderId="20" xfId="0" applyNumberFormat="1" applyFont="1" applyFill="1" applyBorder="1" applyAlignment="1">
      <alignment horizontal="center" vertical="center"/>
    </xf>
    <xf numFmtId="176" fontId="6" fillId="36" borderId="21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2" fillId="34" borderId="0" xfId="61" applyNumberFormat="1" applyFont="1" applyFill="1" applyAlignment="1">
      <alignment horizontal="center" vertical="center"/>
      <protection/>
    </xf>
    <xf numFmtId="176" fontId="6" fillId="33" borderId="18" xfId="61" applyNumberFormat="1" applyFont="1" applyFill="1" applyBorder="1" applyAlignment="1">
      <alignment horizontal="center" vertical="center"/>
      <protection/>
    </xf>
    <xf numFmtId="176" fontId="6" fillId="33" borderId="19" xfId="61" applyNumberFormat="1" applyFont="1" applyFill="1" applyBorder="1" applyAlignment="1">
      <alignment horizontal="center" vertical="center"/>
      <protection/>
    </xf>
    <xf numFmtId="176" fontId="6" fillId="33" borderId="20" xfId="61" applyNumberFormat="1" applyFont="1" applyFill="1" applyBorder="1" applyAlignment="1">
      <alignment horizontal="center" vertical="center" wrapText="1"/>
      <protection/>
    </xf>
    <xf numFmtId="176" fontId="6" fillId="33" borderId="11" xfId="61" applyNumberFormat="1" applyFont="1" applyFill="1" applyBorder="1" applyAlignment="1">
      <alignment horizontal="center" vertical="center"/>
      <protection/>
    </xf>
    <xf numFmtId="176" fontId="6" fillId="33" borderId="20" xfId="61" applyNumberFormat="1" applyFont="1" applyFill="1" applyBorder="1" applyAlignment="1">
      <alignment horizontal="center" vertical="center"/>
      <protection/>
    </xf>
    <xf numFmtId="176" fontId="6" fillId="37" borderId="20" xfId="61" applyNumberFormat="1" applyFont="1" applyFill="1" applyBorder="1" applyAlignment="1">
      <alignment horizontal="center" vertical="center"/>
      <protection/>
    </xf>
    <xf numFmtId="176" fontId="6" fillId="37" borderId="21" xfId="61" applyNumberFormat="1" applyFont="1" applyFill="1" applyBorder="1" applyAlignment="1">
      <alignment horizontal="center" vertical="center"/>
      <protection/>
    </xf>
    <xf numFmtId="176" fontId="6" fillId="33" borderId="21" xfId="61" applyNumberFormat="1" applyFont="1" applyFill="1" applyBorder="1" applyAlignment="1">
      <alignment horizontal="center" vertical="center"/>
      <protection/>
    </xf>
    <xf numFmtId="176" fontId="6" fillId="0" borderId="13" xfId="61" applyNumberFormat="1" applyFont="1" applyFill="1" applyBorder="1" applyAlignment="1">
      <alignment horizontal="distributed"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176" fontId="47" fillId="0" borderId="13" xfId="61" applyNumberFormat="1" applyFont="1" applyFill="1" applyBorder="1" applyAlignment="1">
      <alignment horizontal="distributed" vertical="center"/>
      <protection/>
    </xf>
    <xf numFmtId="177" fontId="47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horizontal="distributed" vertical="center"/>
      <protection/>
    </xf>
    <xf numFmtId="176" fontId="6" fillId="0" borderId="15" xfId="61" applyNumberFormat="1" applyFont="1" applyFill="1" applyBorder="1" applyAlignment="1">
      <alignment horizontal="distributed" vertical="center"/>
      <protection/>
    </xf>
    <xf numFmtId="176" fontId="6" fillId="0" borderId="16" xfId="61" applyNumberFormat="1" applyFont="1" applyFill="1" applyBorder="1" applyAlignment="1">
      <alignment vertical="center"/>
      <protection/>
    </xf>
    <xf numFmtId="176" fontId="6" fillId="0" borderId="17" xfId="61" applyNumberFormat="1" applyFont="1" applyFill="1" applyBorder="1" applyAlignment="1">
      <alignment vertical="center"/>
      <protection/>
    </xf>
    <xf numFmtId="177" fontId="6" fillId="0" borderId="17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horizontal="center" vertical="center"/>
      <protection/>
    </xf>
    <xf numFmtId="176" fontId="6" fillId="0" borderId="20" xfId="61" applyNumberFormat="1" applyFont="1" applyFill="1" applyBorder="1" applyAlignment="1">
      <alignment horizontal="center" vertical="center" wrapText="1"/>
      <protection/>
    </xf>
    <xf numFmtId="176" fontId="6" fillId="0" borderId="20" xfId="61" applyNumberFormat="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center" vertical="center"/>
      <protection/>
    </xf>
    <xf numFmtId="176" fontId="6" fillId="0" borderId="19" xfId="61" applyNumberFormat="1" applyFont="1" applyFill="1" applyBorder="1" applyAlignment="1">
      <alignment horizontal="center" vertical="center"/>
      <protection/>
    </xf>
    <xf numFmtId="176" fontId="6" fillId="0" borderId="11" xfId="61" applyNumberFormat="1" applyFont="1" applyFill="1" applyBorder="1" applyAlignment="1">
      <alignment horizontal="center" vertical="center"/>
      <protection/>
    </xf>
    <xf numFmtId="176" fontId="6" fillId="0" borderId="11" xfId="61" applyNumberFormat="1" applyFont="1" applyFill="1" applyBorder="1" applyAlignment="1">
      <alignment horizontal="center" vertical="center"/>
      <protection/>
    </xf>
    <xf numFmtId="176" fontId="6" fillId="0" borderId="10" xfId="61" applyNumberFormat="1" applyFont="1" applyFill="1" applyBorder="1" applyAlignment="1">
      <alignment horizontal="center" vertical="center"/>
      <protection/>
    </xf>
    <xf numFmtId="176" fontId="8" fillId="0" borderId="12" xfId="61" applyNumberFormat="1" applyFont="1" applyFill="1" applyBorder="1" applyAlignment="1">
      <alignment horizontal="distributed"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177" fontId="8" fillId="0" borderId="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bestFit="1" customWidth="1"/>
    <col min="4" max="4" width="10.421875" style="1" bestFit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5.75">
      <c r="A1" s="83" t="s">
        <v>77</v>
      </c>
      <c r="B1" s="83"/>
      <c r="C1" s="83"/>
      <c r="D1" s="83"/>
      <c r="E1" s="83"/>
      <c r="F1" s="83"/>
      <c r="G1" s="83"/>
    </row>
    <row r="2" spans="1:7" s="2" customFormat="1" ht="15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17" t="s">
        <v>1</v>
      </c>
      <c r="B3" s="17"/>
      <c r="C3" s="17"/>
      <c r="D3" s="17"/>
      <c r="E3" s="17"/>
      <c r="F3" s="17"/>
      <c r="G3" s="17"/>
    </row>
    <row r="4" spans="1:10" s="4" customFormat="1" ht="12.75">
      <c r="A4" s="84" t="s">
        <v>2</v>
      </c>
      <c r="B4" s="86" t="s">
        <v>49</v>
      </c>
      <c r="C4" s="86" t="s">
        <v>48</v>
      </c>
      <c r="D4" s="88" t="s">
        <v>3</v>
      </c>
      <c r="E4" s="88" t="s">
        <v>50</v>
      </c>
      <c r="F4" s="88"/>
      <c r="G4" s="91"/>
      <c r="H4" s="3"/>
      <c r="I4" s="3"/>
      <c r="J4" s="3"/>
    </row>
    <row r="5" spans="1:10" s="4" customFormat="1" ht="12.7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3"/>
      <c r="I5" s="3"/>
      <c r="J5" s="3"/>
    </row>
    <row r="6" spans="1:10" s="7" customFormat="1" ht="12.75">
      <c r="A6" s="18" t="s">
        <v>7</v>
      </c>
      <c r="B6" s="19">
        <f>SUM(B7:B27)</f>
        <v>42480000</v>
      </c>
      <c r="C6" s="19">
        <f>SUM(C7:C27)</f>
        <v>39140000</v>
      </c>
      <c r="D6" s="20">
        <f aca="true" t="shared" si="0" ref="D6:D27">(B6/C6-1)*100</f>
        <v>8.53346959632091</v>
      </c>
      <c r="E6" s="20">
        <f>SUM(E7:E27)</f>
        <v>99.99999999999999</v>
      </c>
      <c r="F6" s="19">
        <f aca="true" t="shared" si="1" ref="F6:F25">B6/$E$51*1000</f>
        <v>778521.0299642627</v>
      </c>
      <c r="G6" s="19">
        <f>B6/$E$52*1000</f>
        <v>351661.4513485322</v>
      </c>
      <c r="H6" s="6"/>
      <c r="I6" s="6"/>
      <c r="J6" s="6"/>
    </row>
    <row r="7" spans="1:10" ht="12.75">
      <c r="A7" s="21" t="s">
        <v>8</v>
      </c>
      <c r="B7" s="35">
        <v>26586625</v>
      </c>
      <c r="C7" s="35">
        <v>26556951</v>
      </c>
      <c r="D7" s="23">
        <f t="shared" si="0"/>
        <v>0.11173722465354086</v>
      </c>
      <c r="E7" s="23">
        <f>ROUND(B7/$B$6*100,1)</f>
        <v>62.6</v>
      </c>
      <c r="F7" s="35">
        <f t="shared" si="1"/>
        <v>487246.86154128105</v>
      </c>
      <c r="G7" s="35">
        <f>B7/$E$52*1000</f>
        <v>220091.59919866224</v>
      </c>
      <c r="H7" s="8"/>
      <c r="I7" s="8"/>
      <c r="J7" s="8"/>
    </row>
    <row r="8" spans="1:10" ht="12.75">
      <c r="A8" s="21" t="s">
        <v>9</v>
      </c>
      <c r="B8" s="35">
        <v>270000</v>
      </c>
      <c r="C8" s="35">
        <v>270000</v>
      </c>
      <c r="D8" s="23">
        <f t="shared" si="0"/>
        <v>0</v>
      </c>
      <c r="E8" s="23">
        <f aca="true" t="shared" si="2" ref="E8:E20">ROUND(B8/$B$6*100,1)</f>
        <v>0.6</v>
      </c>
      <c r="F8" s="35">
        <f t="shared" si="1"/>
        <v>4948.226885366077</v>
      </c>
      <c r="G8" s="35">
        <f aca="true" t="shared" si="3" ref="G8:G27">B8/$E$52*1000</f>
        <v>2235.136343316942</v>
      </c>
      <c r="H8" s="8"/>
      <c r="I8" s="8"/>
      <c r="J8" s="8"/>
    </row>
    <row r="9" spans="1:10" ht="12.75">
      <c r="A9" s="21" t="s">
        <v>10</v>
      </c>
      <c r="B9" s="35">
        <v>50000</v>
      </c>
      <c r="C9" s="35">
        <v>60000</v>
      </c>
      <c r="D9" s="23">
        <f t="shared" si="0"/>
        <v>-16.666666666666664</v>
      </c>
      <c r="E9" s="23">
        <f>ROUND(B9/$B$6*100,1)</f>
        <v>0.1</v>
      </c>
      <c r="F9" s="35">
        <f t="shared" si="1"/>
        <v>916.3383121048291</v>
      </c>
      <c r="G9" s="35">
        <f t="shared" si="3"/>
        <v>413.9141376512856</v>
      </c>
      <c r="H9" s="8"/>
      <c r="I9" s="8"/>
      <c r="J9" s="8"/>
    </row>
    <row r="10" spans="1:10" ht="12.75">
      <c r="A10" s="21" t="s">
        <v>46</v>
      </c>
      <c r="B10" s="35">
        <v>30000</v>
      </c>
      <c r="C10" s="35">
        <v>72000</v>
      </c>
      <c r="D10" s="23">
        <f t="shared" si="0"/>
        <v>-58.33333333333333</v>
      </c>
      <c r="E10" s="23">
        <f t="shared" si="2"/>
        <v>0.1</v>
      </c>
      <c r="F10" s="35">
        <f t="shared" si="1"/>
        <v>549.8029872628974</v>
      </c>
      <c r="G10" s="35">
        <f t="shared" si="3"/>
        <v>248.34848259077137</v>
      </c>
      <c r="H10" s="8"/>
      <c r="I10" s="8"/>
      <c r="J10" s="8"/>
    </row>
    <row r="11" spans="1:10" ht="12.75">
      <c r="A11" s="39" t="s">
        <v>47</v>
      </c>
      <c r="B11" s="35">
        <v>30000</v>
      </c>
      <c r="C11" s="35">
        <v>60000</v>
      </c>
      <c r="D11" s="23">
        <f t="shared" si="0"/>
        <v>-50</v>
      </c>
      <c r="E11" s="23">
        <f>ROUND(B11/$B$6*100,1)</f>
        <v>0.1</v>
      </c>
      <c r="F11" s="35">
        <f t="shared" si="1"/>
        <v>549.8029872628974</v>
      </c>
      <c r="G11" s="35">
        <f t="shared" si="3"/>
        <v>248.34848259077137</v>
      </c>
      <c r="H11" s="8"/>
      <c r="I11" s="8"/>
      <c r="J11" s="8"/>
    </row>
    <row r="12" spans="1:10" ht="12.75">
      <c r="A12" s="21" t="s">
        <v>11</v>
      </c>
      <c r="B12" s="35">
        <v>1200000</v>
      </c>
      <c r="C12" s="35">
        <v>1200000</v>
      </c>
      <c r="D12" s="23">
        <f t="shared" si="0"/>
        <v>0</v>
      </c>
      <c r="E12" s="23">
        <f t="shared" si="2"/>
        <v>2.8</v>
      </c>
      <c r="F12" s="35">
        <f>B12/$E$51*1000</f>
        <v>21992.119490515895</v>
      </c>
      <c r="G12" s="35">
        <f t="shared" si="3"/>
        <v>9933.939303630854</v>
      </c>
      <c r="H12" s="8"/>
      <c r="I12" s="8"/>
      <c r="J12" s="8"/>
    </row>
    <row r="13" spans="1:10" ht="12.75">
      <c r="A13" s="39" t="s">
        <v>12</v>
      </c>
      <c r="B13" s="35">
        <v>7000</v>
      </c>
      <c r="C13" s="35">
        <v>7000</v>
      </c>
      <c r="D13" s="23">
        <f t="shared" si="0"/>
        <v>0</v>
      </c>
      <c r="E13" s="23">
        <f t="shared" si="2"/>
        <v>0</v>
      </c>
      <c r="F13" s="35">
        <f t="shared" si="1"/>
        <v>128.2873636946761</v>
      </c>
      <c r="G13" s="35">
        <f t="shared" si="3"/>
        <v>57.94797927117998</v>
      </c>
      <c r="H13" s="8"/>
      <c r="I13" s="8"/>
      <c r="J13" s="8"/>
    </row>
    <row r="14" spans="1:10" ht="12.75">
      <c r="A14" s="21" t="s">
        <v>13</v>
      </c>
      <c r="B14" s="35">
        <v>180000</v>
      </c>
      <c r="C14" s="35">
        <v>220000</v>
      </c>
      <c r="D14" s="23">
        <f t="shared" si="0"/>
        <v>-18.181818181818176</v>
      </c>
      <c r="E14" s="23">
        <f t="shared" si="2"/>
        <v>0.4</v>
      </c>
      <c r="F14" s="35">
        <f t="shared" si="1"/>
        <v>3298.817923577385</v>
      </c>
      <c r="G14" s="35">
        <f t="shared" si="3"/>
        <v>1490.0908955446282</v>
      </c>
      <c r="H14" s="8"/>
      <c r="I14" s="8"/>
      <c r="J14" s="8"/>
    </row>
    <row r="15" spans="1:10" ht="12.75">
      <c r="A15" s="21" t="s">
        <v>14</v>
      </c>
      <c r="B15" s="35">
        <v>340000</v>
      </c>
      <c r="C15" s="35">
        <v>305000</v>
      </c>
      <c r="D15" s="23">
        <f t="shared" si="0"/>
        <v>11.475409836065564</v>
      </c>
      <c r="E15" s="23">
        <f t="shared" si="2"/>
        <v>0.8</v>
      </c>
      <c r="F15" s="35">
        <f t="shared" si="1"/>
        <v>6231.100522312838</v>
      </c>
      <c r="G15" s="35">
        <f t="shared" si="3"/>
        <v>2814.616136028742</v>
      </c>
      <c r="H15" s="8"/>
      <c r="I15" s="8"/>
      <c r="J15" s="8"/>
    </row>
    <row r="16" spans="1:10" ht="12.75">
      <c r="A16" s="21" t="s">
        <v>15</v>
      </c>
      <c r="B16" s="35">
        <v>16000</v>
      </c>
      <c r="C16" s="35">
        <v>16000</v>
      </c>
      <c r="D16" s="23">
        <f t="shared" si="0"/>
        <v>0</v>
      </c>
      <c r="E16" s="23">
        <f t="shared" si="2"/>
        <v>0</v>
      </c>
      <c r="F16" s="22">
        <f t="shared" si="1"/>
        <v>293.2282598735453</v>
      </c>
      <c r="G16" s="35">
        <f t="shared" si="3"/>
        <v>132.4525240484114</v>
      </c>
      <c r="H16" s="8"/>
      <c r="I16" s="8"/>
      <c r="J16" s="8"/>
    </row>
    <row r="17" spans="1:10" ht="12.75">
      <c r="A17" s="39" t="s">
        <v>16</v>
      </c>
      <c r="B17" s="35">
        <v>25000</v>
      </c>
      <c r="C17" s="35">
        <v>25000</v>
      </c>
      <c r="D17" s="23">
        <f t="shared" si="0"/>
        <v>0</v>
      </c>
      <c r="E17" s="23">
        <f t="shared" si="2"/>
        <v>0.1</v>
      </c>
      <c r="F17" s="22">
        <f t="shared" si="1"/>
        <v>458.16915605241456</v>
      </c>
      <c r="G17" s="35">
        <f t="shared" si="3"/>
        <v>206.9570688256428</v>
      </c>
      <c r="H17" s="8"/>
      <c r="I17" s="8"/>
      <c r="J17" s="8"/>
    </row>
    <row r="18" spans="1:10" ht="12.75">
      <c r="A18" s="21" t="s">
        <v>17</v>
      </c>
      <c r="B18" s="35">
        <v>468081</v>
      </c>
      <c r="C18" s="35">
        <v>453975</v>
      </c>
      <c r="D18" s="23">
        <f t="shared" si="0"/>
        <v>3.107219560548491</v>
      </c>
      <c r="E18" s="23">
        <f>ROUND(B18/$B$6*100,1)</f>
        <v>1.1</v>
      </c>
      <c r="F18" s="22">
        <f>B18/$E$51*1000+1</f>
        <v>8579.41106936681</v>
      </c>
      <c r="G18" s="35">
        <f t="shared" si="3"/>
        <v>3874.9068693190284</v>
      </c>
      <c r="H18" s="8"/>
      <c r="I18" s="8"/>
      <c r="J18" s="8"/>
    </row>
    <row r="19" spans="1:10" ht="12.75">
      <c r="A19" s="21" t="s">
        <v>18</v>
      </c>
      <c r="B19" s="35">
        <v>488865</v>
      </c>
      <c r="C19" s="35">
        <v>481470</v>
      </c>
      <c r="D19" s="23">
        <f t="shared" si="0"/>
        <v>1.5359212411988343</v>
      </c>
      <c r="E19" s="23">
        <f>ROUND(B19/$B$6*100,1)-0.1</f>
        <v>1.0999999999999999</v>
      </c>
      <c r="F19" s="22">
        <f t="shared" si="1"/>
        <v>8959.314578942547</v>
      </c>
      <c r="G19" s="35">
        <f t="shared" si="3"/>
        <v>4046.962698057915</v>
      </c>
      <c r="H19" s="8"/>
      <c r="I19" s="8"/>
      <c r="J19" s="8"/>
    </row>
    <row r="20" spans="1:10" ht="12.75">
      <c r="A20" s="21" t="s">
        <v>19</v>
      </c>
      <c r="B20" s="35">
        <v>3605668</v>
      </c>
      <c r="C20" s="35">
        <v>4015970</v>
      </c>
      <c r="D20" s="23">
        <f t="shared" si="0"/>
        <v>-10.216759587347513</v>
      </c>
      <c r="E20" s="23">
        <f t="shared" si="2"/>
        <v>8.5</v>
      </c>
      <c r="F20" s="22">
        <f t="shared" si="1"/>
        <v>66080.2345826079</v>
      </c>
      <c r="G20" s="35">
        <f t="shared" si="3"/>
        <v>29848.739217536713</v>
      </c>
      <c r="H20" s="8"/>
      <c r="I20" s="8"/>
      <c r="J20" s="8"/>
    </row>
    <row r="21" spans="1:10" ht="12.75">
      <c r="A21" s="21" t="s">
        <v>20</v>
      </c>
      <c r="B21" s="35">
        <v>1390430</v>
      </c>
      <c r="C21" s="35">
        <v>1436957</v>
      </c>
      <c r="D21" s="23">
        <f t="shared" si="0"/>
        <v>-3.2378839450310615</v>
      </c>
      <c r="E21" s="23">
        <f>ROUND(B21/$B$6*100,1)</f>
        <v>3.3</v>
      </c>
      <c r="F21" s="22">
        <f t="shared" si="1"/>
        <v>25482.085585998353</v>
      </c>
      <c r="G21" s="35">
        <f t="shared" si="3"/>
        <v>11510.37268828954</v>
      </c>
      <c r="H21" s="8"/>
      <c r="I21" s="8"/>
      <c r="J21" s="8"/>
    </row>
    <row r="22" spans="1:10" ht="12.75">
      <c r="A22" s="21" t="s">
        <v>21</v>
      </c>
      <c r="B22" s="35">
        <v>322208</v>
      </c>
      <c r="C22" s="35">
        <v>319797</v>
      </c>
      <c r="D22" s="23">
        <f t="shared" si="0"/>
        <v>0.7539157653136286</v>
      </c>
      <c r="E22" s="23">
        <f aca="true" t="shared" si="4" ref="E22:E27">ROUND(B22/$B$6*100,1)</f>
        <v>0.8</v>
      </c>
      <c r="F22" s="22">
        <f t="shared" si="1"/>
        <v>5905.0306973334555</v>
      </c>
      <c r="G22" s="35">
        <f>B22/$E$52*1000</f>
        <v>2667.3289292869085</v>
      </c>
      <c r="H22" s="8"/>
      <c r="I22" s="8"/>
      <c r="J22" s="8"/>
    </row>
    <row r="23" spans="1:10" ht="12.75">
      <c r="A23" s="21" t="s">
        <v>22</v>
      </c>
      <c r="B23" s="35">
        <v>1</v>
      </c>
      <c r="C23" s="35">
        <v>1</v>
      </c>
      <c r="D23" s="23">
        <f t="shared" si="0"/>
        <v>0</v>
      </c>
      <c r="E23" s="23">
        <f t="shared" si="4"/>
        <v>0</v>
      </c>
      <c r="F23" s="22">
        <f t="shared" si="1"/>
        <v>0.01832676624209658</v>
      </c>
      <c r="G23" s="35">
        <f t="shared" si="3"/>
        <v>0.008278282753025713</v>
      </c>
      <c r="H23" s="8"/>
      <c r="I23" s="8"/>
      <c r="J23" s="8"/>
    </row>
    <row r="24" spans="1:10" ht="12.75">
      <c r="A24" s="21" t="s">
        <v>23</v>
      </c>
      <c r="B24" s="35">
        <v>1564237</v>
      </c>
      <c r="C24" s="35">
        <v>658503</v>
      </c>
      <c r="D24" s="23">
        <f t="shared" si="0"/>
        <v>137.54439994958264</v>
      </c>
      <c r="E24" s="23">
        <f t="shared" si="4"/>
        <v>3.7</v>
      </c>
      <c r="F24" s="22">
        <f t="shared" si="1"/>
        <v>28667.40584623843</v>
      </c>
      <c r="G24" s="35">
        <f>B24/$E$52*1000</f>
        <v>12949.196178744682</v>
      </c>
      <c r="H24" s="8"/>
      <c r="I24" s="8"/>
      <c r="J24" s="8"/>
    </row>
    <row r="25" spans="1:10" ht="12.75">
      <c r="A25" s="21" t="s">
        <v>24</v>
      </c>
      <c r="B25" s="35">
        <v>500000</v>
      </c>
      <c r="C25" s="35">
        <v>500000</v>
      </c>
      <c r="D25" s="23">
        <f t="shared" si="0"/>
        <v>0</v>
      </c>
      <c r="E25" s="23">
        <f t="shared" si="4"/>
        <v>1.2</v>
      </c>
      <c r="F25" s="22">
        <f t="shared" si="1"/>
        <v>9163.383121048291</v>
      </c>
      <c r="G25" s="35">
        <f t="shared" si="3"/>
        <v>4139.141376512856</v>
      </c>
      <c r="H25" s="8"/>
      <c r="I25" s="8"/>
      <c r="J25" s="8"/>
    </row>
    <row r="26" spans="1:10" ht="12.75">
      <c r="A26" s="21" t="s">
        <v>25</v>
      </c>
      <c r="B26" s="17">
        <v>2160580</v>
      </c>
      <c r="C26" s="17">
        <v>1907371</v>
      </c>
      <c r="D26" s="23">
        <f t="shared" si="0"/>
        <v>13.275288341911452</v>
      </c>
      <c r="E26" s="23">
        <f t="shared" si="4"/>
        <v>5.1</v>
      </c>
      <c r="F26" s="22">
        <f>B26/$E$51*1000+1</f>
        <v>39597.44460734903</v>
      </c>
      <c r="G26" s="35">
        <f t="shared" si="3"/>
        <v>17885.892150532294</v>
      </c>
      <c r="H26" s="8"/>
      <c r="I26" s="8"/>
      <c r="J26" s="8"/>
    </row>
    <row r="27" spans="1:10" ht="12.75">
      <c r="A27" s="21" t="s">
        <v>26</v>
      </c>
      <c r="B27" s="25">
        <v>3245305</v>
      </c>
      <c r="C27" s="35">
        <v>574005</v>
      </c>
      <c r="D27" s="23">
        <f t="shared" si="0"/>
        <v>465.3792214353533</v>
      </c>
      <c r="E27" s="23">
        <f t="shared" si="4"/>
        <v>7.6</v>
      </c>
      <c r="F27" s="22">
        <f>B27/$E$51*1000+1</f>
        <v>59476.94611930724</v>
      </c>
      <c r="G27" s="35">
        <f t="shared" si="3"/>
        <v>26865.55240980811</v>
      </c>
      <c r="H27" s="8"/>
      <c r="I27" s="8"/>
      <c r="J27" s="8"/>
    </row>
    <row r="28" spans="1:10" s="11" customFormat="1" ht="13.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2.75">
      <c r="A29" s="22"/>
      <c r="B29" s="22"/>
      <c r="C29" s="22"/>
      <c r="D29" s="22"/>
      <c r="E29" s="22"/>
      <c r="F29" s="22"/>
      <c r="G29" s="22"/>
      <c r="H29" s="8"/>
      <c r="I29" s="8"/>
      <c r="J29" s="8"/>
    </row>
    <row r="30" spans="1:10" ht="15.75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3.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.75">
      <c r="A32" s="84" t="s">
        <v>2</v>
      </c>
      <c r="B32" s="86" t="s">
        <v>49</v>
      </c>
      <c r="C32" s="86" t="s">
        <v>48</v>
      </c>
      <c r="D32" s="88" t="s">
        <v>3</v>
      </c>
      <c r="E32" s="89" t="s">
        <v>50</v>
      </c>
      <c r="F32" s="89"/>
      <c r="G32" s="90"/>
      <c r="H32" s="8"/>
      <c r="I32" s="8"/>
      <c r="J32" s="8"/>
    </row>
    <row r="33" spans="1:10" ht="12.7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2.75">
      <c r="A34" s="18" t="s">
        <v>7</v>
      </c>
      <c r="B34" s="19">
        <f>SUM(B35:B48)</f>
        <v>42480000</v>
      </c>
      <c r="C34" s="19">
        <f>SUM(C35:C48)</f>
        <v>39140000</v>
      </c>
      <c r="D34" s="20">
        <f aca="true" t="shared" si="5" ref="D34:D48">(B34/C34-1)*100</f>
        <v>8.53346959632091</v>
      </c>
      <c r="E34" s="20">
        <f>SUM(E35:E48)</f>
        <v>99.99999999999999</v>
      </c>
      <c r="F34" s="19">
        <f aca="true" t="shared" si="6" ref="F34:F48">B34/$E$51*1000</f>
        <v>778521.0299642627</v>
      </c>
      <c r="G34" s="19">
        <f aca="true" t="shared" si="7" ref="G34:G48">B34/$E$52*1000</f>
        <v>351661.4513485322</v>
      </c>
      <c r="H34" s="8"/>
      <c r="I34" s="9"/>
      <c r="J34" s="8"/>
    </row>
    <row r="35" spans="1:10" ht="12.75">
      <c r="A35" s="21" t="s">
        <v>28</v>
      </c>
      <c r="B35" s="32">
        <v>367234</v>
      </c>
      <c r="C35" s="32">
        <v>370472</v>
      </c>
      <c r="D35" s="23">
        <f t="shared" si="5"/>
        <v>-0.8740201688656635</v>
      </c>
      <c r="E35" s="23">
        <f aca="true" t="shared" si="8" ref="E35:E45">ROUND(B35/$B$34*100,1)</f>
        <v>0.9</v>
      </c>
      <c r="F35" s="22">
        <f t="shared" si="6"/>
        <v>6730.211674150097</v>
      </c>
      <c r="G35" s="35">
        <f t="shared" si="7"/>
        <v>3040.0668885246446</v>
      </c>
      <c r="H35" s="8"/>
      <c r="I35" s="9"/>
      <c r="J35" s="8"/>
    </row>
    <row r="36" spans="1:10" ht="12.75">
      <c r="A36" s="21" t="s">
        <v>29</v>
      </c>
      <c r="B36" s="35">
        <v>4651876</v>
      </c>
      <c r="C36" s="35">
        <v>4517422</v>
      </c>
      <c r="D36" s="23">
        <f t="shared" si="5"/>
        <v>2.9763435871167143</v>
      </c>
      <c r="E36" s="23">
        <f t="shared" si="8"/>
        <v>11</v>
      </c>
      <c r="F36" s="22">
        <f t="shared" si="6"/>
        <v>85253.84403921927</v>
      </c>
      <c r="G36" s="35">
        <f t="shared" si="7"/>
        <v>38509.54486001424</v>
      </c>
      <c r="H36" s="8"/>
      <c r="I36" s="9"/>
      <c r="J36" s="8"/>
    </row>
    <row r="37" spans="1:10" ht="12.75">
      <c r="A37" s="21" t="s">
        <v>30</v>
      </c>
      <c r="B37" s="35">
        <v>17477303</v>
      </c>
      <c r="C37" s="35">
        <v>13000760</v>
      </c>
      <c r="D37" s="23">
        <f t="shared" si="5"/>
        <v>34.432933151600366</v>
      </c>
      <c r="E37" s="23">
        <f t="shared" si="8"/>
        <v>41.1</v>
      </c>
      <c r="F37" s="22">
        <f>B37/$E$51*1000+1</f>
        <v>320303.4466232933</v>
      </c>
      <c r="G37" s="35">
        <f t="shared" si="7"/>
        <v>144682.05599430454</v>
      </c>
      <c r="H37" s="8"/>
      <c r="I37" s="9"/>
      <c r="J37" s="8"/>
    </row>
    <row r="38" spans="1:10" ht="12.75">
      <c r="A38" s="21" t="s">
        <v>31</v>
      </c>
      <c r="B38" s="35">
        <v>3106788</v>
      </c>
      <c r="C38" s="35">
        <v>3110324</v>
      </c>
      <c r="D38" s="23">
        <f t="shared" si="5"/>
        <v>-0.11368590539120316</v>
      </c>
      <c r="E38" s="23">
        <f t="shared" si="8"/>
        <v>7.3</v>
      </c>
      <c r="F38" s="22">
        <f t="shared" si="6"/>
        <v>56937.37743975075</v>
      </c>
      <c r="G38" s="35">
        <f t="shared" si="7"/>
        <v>25718.869517707248</v>
      </c>
      <c r="H38" s="8"/>
      <c r="I38" s="9"/>
      <c r="J38" s="8"/>
    </row>
    <row r="39" spans="1:10" ht="12.75">
      <c r="A39" s="21" t="s">
        <v>32</v>
      </c>
      <c r="B39" s="35">
        <v>150173</v>
      </c>
      <c r="C39" s="35">
        <v>151478</v>
      </c>
      <c r="D39" s="23">
        <f t="shared" si="5"/>
        <v>-0.8615112425566784</v>
      </c>
      <c r="E39" s="23">
        <f t="shared" si="8"/>
        <v>0.4</v>
      </c>
      <c r="F39" s="35">
        <f t="shared" si="6"/>
        <v>2752.1854668743704</v>
      </c>
      <c r="G39" s="35">
        <f t="shared" si="7"/>
        <v>1243.1745558701305</v>
      </c>
      <c r="H39" s="8"/>
      <c r="I39" s="9"/>
      <c r="J39" s="8"/>
    </row>
    <row r="40" spans="1:10" ht="12.75">
      <c r="A40" s="21" t="s">
        <v>33</v>
      </c>
      <c r="B40" s="35">
        <v>5132</v>
      </c>
      <c r="C40" s="35">
        <v>11270</v>
      </c>
      <c r="D40" s="23">
        <f t="shared" si="5"/>
        <v>-54.46317657497781</v>
      </c>
      <c r="E40" s="23">
        <f t="shared" si="8"/>
        <v>0</v>
      </c>
      <c r="F40" s="35">
        <f t="shared" si="6"/>
        <v>94.05296435443967</v>
      </c>
      <c r="G40" s="35">
        <f t="shared" si="7"/>
        <v>42.484147088527955</v>
      </c>
      <c r="H40" s="8"/>
      <c r="I40" s="9"/>
      <c r="J40" s="8"/>
    </row>
    <row r="41" spans="1:10" ht="12.75">
      <c r="A41" s="21" t="s">
        <v>34</v>
      </c>
      <c r="B41" s="35">
        <v>545283</v>
      </c>
      <c r="C41" s="35">
        <v>448805</v>
      </c>
      <c r="D41" s="23">
        <f t="shared" si="5"/>
        <v>21.49664108020186</v>
      </c>
      <c r="E41" s="23">
        <f>ROUND(B41/$B$34*100,1)</f>
        <v>1.3</v>
      </c>
      <c r="F41" s="35">
        <f t="shared" si="6"/>
        <v>9993.27407678915</v>
      </c>
      <c r="G41" s="35">
        <f t="shared" si="7"/>
        <v>4514.0068544181195</v>
      </c>
      <c r="H41" s="8"/>
      <c r="I41" s="9"/>
      <c r="J41" s="8"/>
    </row>
    <row r="42" spans="1:10" ht="12.75">
      <c r="A42" s="21" t="s">
        <v>35</v>
      </c>
      <c r="B42" s="35">
        <v>7014107</v>
      </c>
      <c r="C42" s="35">
        <v>8580623</v>
      </c>
      <c r="D42" s="23">
        <f t="shared" si="5"/>
        <v>-18.256436624706616</v>
      </c>
      <c r="E42" s="23">
        <f t="shared" si="8"/>
        <v>16.5</v>
      </c>
      <c r="F42" s="35">
        <f t="shared" si="6"/>
        <v>128545.89938605332</v>
      </c>
      <c r="G42" s="35">
        <f t="shared" si="7"/>
        <v>58064.76100597692</v>
      </c>
      <c r="H42" s="8"/>
      <c r="I42" s="9"/>
      <c r="J42" s="8"/>
    </row>
    <row r="43" spans="1:10" ht="12.75">
      <c r="A43" s="21" t="s">
        <v>36</v>
      </c>
      <c r="B43" s="35">
        <v>1621624</v>
      </c>
      <c r="C43" s="35">
        <v>1590312</v>
      </c>
      <c r="D43" s="23">
        <f t="shared" si="5"/>
        <v>1.9689218216299764</v>
      </c>
      <c r="E43" s="23">
        <f t="shared" si="8"/>
        <v>3.8</v>
      </c>
      <c r="F43" s="35">
        <f>B43/$E$51*1000</f>
        <v>29719.123980573626</v>
      </c>
      <c r="G43" s="35">
        <f t="shared" si="7"/>
        <v>13424.261991092568</v>
      </c>
      <c r="H43" s="8"/>
      <c r="I43" s="9"/>
      <c r="J43" s="8"/>
    </row>
    <row r="44" spans="1:10" ht="12.75">
      <c r="A44" s="21" t="s">
        <v>37</v>
      </c>
      <c r="B44" s="35">
        <v>5389539</v>
      </c>
      <c r="C44" s="35">
        <v>5278068</v>
      </c>
      <c r="D44" s="23">
        <f t="shared" si="5"/>
        <v>2.1119659693660697</v>
      </c>
      <c r="E44" s="23">
        <f t="shared" si="8"/>
        <v>12.7</v>
      </c>
      <c r="F44" s="35">
        <f t="shared" si="6"/>
        <v>98772.82140566297</v>
      </c>
      <c r="G44" s="35">
        <f t="shared" si="7"/>
        <v>44616.12775045945</v>
      </c>
      <c r="H44" s="8"/>
      <c r="I44" s="9"/>
      <c r="J44" s="8"/>
    </row>
    <row r="45" spans="1:10" ht="12.75">
      <c r="A45" s="21" t="s">
        <v>38</v>
      </c>
      <c r="B45" s="35">
        <v>10</v>
      </c>
      <c r="C45" s="35">
        <v>10</v>
      </c>
      <c r="D45" s="23">
        <f t="shared" si="5"/>
        <v>0</v>
      </c>
      <c r="E45" s="23">
        <f t="shared" si="8"/>
        <v>0</v>
      </c>
      <c r="F45" s="35">
        <f t="shared" si="6"/>
        <v>0.18326766242096582</v>
      </c>
      <c r="G45" s="35">
        <f t="shared" si="7"/>
        <v>0.08278282753025712</v>
      </c>
      <c r="H45" s="8"/>
      <c r="I45" s="9"/>
      <c r="J45" s="8"/>
    </row>
    <row r="46" spans="1:10" ht="12.75">
      <c r="A46" s="21" t="s">
        <v>39</v>
      </c>
      <c r="B46" s="35">
        <v>1942341</v>
      </c>
      <c r="C46" s="35">
        <v>1985838</v>
      </c>
      <c r="D46" s="23">
        <f t="shared" si="5"/>
        <v>-2.1903599387261163</v>
      </c>
      <c r="E46" s="36">
        <f>ROUND(B46/$B$34*100,1)</f>
        <v>4.6</v>
      </c>
      <c r="F46" s="35">
        <f t="shared" si="6"/>
        <v>35596.82946944012</v>
      </c>
      <c r="G46" s="35">
        <f t="shared" si="7"/>
        <v>16079.248000794714</v>
      </c>
      <c r="H46" s="8"/>
      <c r="I46" s="9"/>
      <c r="J46" s="8"/>
    </row>
    <row r="47" spans="1:10" ht="12.75">
      <c r="A47" s="21" t="s">
        <v>40</v>
      </c>
      <c r="B47" s="35">
        <v>148590</v>
      </c>
      <c r="C47" s="35">
        <v>34618</v>
      </c>
      <c r="D47" s="23">
        <f t="shared" si="5"/>
        <v>329.2275694725287</v>
      </c>
      <c r="E47" s="23">
        <f>ROUND(B47/$B$34*100,1)</f>
        <v>0.3</v>
      </c>
      <c r="F47" s="35">
        <f t="shared" si="6"/>
        <v>2723.1741959131314</v>
      </c>
      <c r="G47" s="35">
        <f t="shared" si="7"/>
        <v>1230.0700342720904</v>
      </c>
      <c r="H47" s="8"/>
      <c r="I47" s="9"/>
      <c r="J47" s="8"/>
    </row>
    <row r="48" spans="1:10" ht="12.75">
      <c r="A48" s="21" t="s">
        <v>41</v>
      </c>
      <c r="B48" s="25">
        <v>60000</v>
      </c>
      <c r="C48" s="35">
        <v>60000</v>
      </c>
      <c r="D48" s="23">
        <f t="shared" si="5"/>
        <v>0</v>
      </c>
      <c r="E48" s="23">
        <f>ROUND(B48/$B$34*100,1)</f>
        <v>0.1</v>
      </c>
      <c r="F48" s="35">
        <f t="shared" si="6"/>
        <v>1099.6059745257949</v>
      </c>
      <c r="G48" s="35">
        <f t="shared" si="7"/>
        <v>496.69696518154274</v>
      </c>
      <c r="H48" s="8"/>
      <c r="I48" s="9"/>
      <c r="J48" s="8"/>
    </row>
    <row r="49" spans="1:10" ht="13.5" thickBot="1">
      <c r="A49" s="26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22"/>
      <c r="B50" s="22"/>
      <c r="C50" s="22"/>
      <c r="D50" s="22"/>
      <c r="E50" s="22"/>
      <c r="F50" s="22"/>
      <c r="G50" s="22"/>
      <c r="H50" s="8"/>
      <c r="I50" s="8"/>
      <c r="J50" s="8"/>
    </row>
    <row r="51" spans="1:10" ht="12.75">
      <c r="A51" s="37" t="s">
        <v>68</v>
      </c>
      <c r="B51" s="22"/>
      <c r="C51" s="22"/>
      <c r="D51" s="32" t="s">
        <v>42</v>
      </c>
      <c r="E51" s="22">
        <v>54565</v>
      </c>
      <c r="F51" s="17" t="s">
        <v>43</v>
      </c>
      <c r="G51" s="22"/>
      <c r="H51" s="8"/>
      <c r="I51" s="8"/>
      <c r="J51" s="8"/>
    </row>
    <row r="52" spans="1:10" ht="12.75">
      <c r="A52" s="22"/>
      <c r="B52" s="17"/>
      <c r="C52" s="17"/>
      <c r="D52" s="32" t="s">
        <v>44</v>
      </c>
      <c r="E52" s="22">
        <v>120798</v>
      </c>
      <c r="F52" s="22" t="s">
        <v>45</v>
      </c>
      <c r="G52" s="22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  <ignoredErrors>
    <ignoredError sqref="D6 E19 F18 D34 F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SheetLayoutView="100" zoomScalePageLayoutView="0" workbookViewId="0" topLeftCell="A28">
      <selection activeCell="E9" sqref="E9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81</v>
      </c>
      <c r="C4" s="97" t="s">
        <v>78</v>
      </c>
      <c r="D4" s="99" t="s">
        <v>3</v>
      </c>
      <c r="E4" s="99" t="s">
        <v>82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SUM(B7:B27)</f>
        <v>50278000</v>
      </c>
      <c r="C6" s="50">
        <f>SUM(C7:C27)</f>
        <v>50030000</v>
      </c>
      <c r="D6" s="51">
        <f aca="true" t="shared" si="0" ref="D6:D27">(B6/C6-1)*100</f>
        <v>0.49570257845292787</v>
      </c>
      <c r="E6" s="51">
        <f>SUM(E7:E27)</f>
        <v>100</v>
      </c>
      <c r="F6" s="50">
        <f aca="true" t="shared" si="1" ref="F6:F25">B6/$E$51*1000</f>
        <v>784735.445606368</v>
      </c>
      <c r="G6" s="50">
        <f>B6/$E$52*1000</f>
        <v>362395.30626072164</v>
      </c>
      <c r="H6" s="52"/>
      <c r="I6" s="52"/>
      <c r="J6" s="52"/>
    </row>
    <row r="7" spans="1:10" ht="12.75">
      <c r="A7" s="54" t="s">
        <v>8</v>
      </c>
      <c r="B7" s="55">
        <v>28261069</v>
      </c>
      <c r="C7" s="55">
        <v>27926304</v>
      </c>
      <c r="D7" s="56">
        <f t="shared" si="0"/>
        <v>1.1987443809248877</v>
      </c>
      <c r="E7" s="56">
        <f>ROUND(B7/$B$6*100,1)</f>
        <v>56.2</v>
      </c>
      <c r="F7" s="55">
        <f>B7/$E$51*1000</f>
        <v>441096.75355080375</v>
      </c>
      <c r="G7" s="55">
        <f>B7/$E$52*1000</f>
        <v>203700.99756375325</v>
      </c>
      <c r="H7" s="57"/>
      <c r="I7" s="57"/>
      <c r="J7" s="57"/>
    </row>
    <row r="8" spans="1:10" ht="12.75">
      <c r="A8" s="54" t="s">
        <v>9</v>
      </c>
      <c r="B8" s="55">
        <v>218000</v>
      </c>
      <c r="C8" s="55">
        <v>218001</v>
      </c>
      <c r="D8" s="56">
        <f t="shared" si="0"/>
        <v>-0.00045871349213522095</v>
      </c>
      <c r="E8" s="56">
        <f aca="true" t="shared" si="2" ref="E8:E20">ROUND(B8/$B$6*100,1)</f>
        <v>0.4</v>
      </c>
      <c r="F8" s="55">
        <f t="shared" si="1"/>
        <v>3402.528484470111</v>
      </c>
      <c r="G8" s="55">
        <f aca="true" t="shared" si="3" ref="G8:G27">B8/$E$52*1000</f>
        <v>1571.3070679986738</v>
      </c>
      <c r="H8" s="57"/>
      <c r="I8" s="57"/>
      <c r="J8" s="57"/>
    </row>
    <row r="9" spans="1:10" ht="12.75">
      <c r="A9" s="54" t="s">
        <v>10</v>
      </c>
      <c r="B9" s="55">
        <v>25000</v>
      </c>
      <c r="C9" s="55">
        <v>18000</v>
      </c>
      <c r="D9" s="56">
        <f t="shared" si="0"/>
        <v>38.888888888888886</v>
      </c>
      <c r="E9" s="56">
        <f>ROUND(B9/$B$6*100,1)+0.1</f>
        <v>0.1</v>
      </c>
      <c r="F9" s="55">
        <f t="shared" si="1"/>
        <v>390.19822069611365</v>
      </c>
      <c r="G9" s="55">
        <f t="shared" si="3"/>
        <v>180.195764678747</v>
      </c>
      <c r="H9" s="57"/>
      <c r="I9" s="57"/>
      <c r="J9" s="57"/>
    </row>
    <row r="10" spans="1:10" ht="12.75">
      <c r="A10" s="54" t="s">
        <v>46</v>
      </c>
      <c r="B10" s="55">
        <v>100000</v>
      </c>
      <c r="C10" s="55">
        <v>130000</v>
      </c>
      <c r="D10" s="56">
        <f t="shared" si="0"/>
        <v>-23.076923076923073</v>
      </c>
      <c r="E10" s="56">
        <f>ROUND(B10/$B$6*100,1)</f>
        <v>0.2</v>
      </c>
      <c r="F10" s="55">
        <f t="shared" si="1"/>
        <v>1560.7928827844546</v>
      </c>
      <c r="G10" s="55">
        <f t="shared" si="3"/>
        <v>720.783058714988</v>
      </c>
      <c r="H10" s="57"/>
      <c r="I10" s="57"/>
      <c r="J10" s="57"/>
    </row>
    <row r="11" spans="1:10" ht="12.75">
      <c r="A11" s="58" t="s">
        <v>47</v>
      </c>
      <c r="B11" s="55">
        <v>90000</v>
      </c>
      <c r="C11" s="55">
        <v>90000</v>
      </c>
      <c r="D11" s="56">
        <f t="shared" si="0"/>
        <v>0</v>
      </c>
      <c r="E11" s="56">
        <f>ROUND(B11/$B$6*100,1)</f>
        <v>0.2</v>
      </c>
      <c r="F11" s="55">
        <f t="shared" si="1"/>
        <v>1404.713594506009</v>
      </c>
      <c r="G11" s="55">
        <f t="shared" si="3"/>
        <v>648.7047528434891</v>
      </c>
      <c r="H11" s="57"/>
      <c r="I11" s="57"/>
      <c r="J11" s="57"/>
    </row>
    <row r="12" spans="1:10" ht="12.75">
      <c r="A12" s="54" t="s">
        <v>11</v>
      </c>
      <c r="B12" s="55">
        <v>2200000</v>
      </c>
      <c r="C12" s="55">
        <v>2150000</v>
      </c>
      <c r="D12" s="56">
        <f t="shared" si="0"/>
        <v>2.3255813953488413</v>
      </c>
      <c r="E12" s="56">
        <f t="shared" si="2"/>
        <v>4.4</v>
      </c>
      <c r="F12" s="55">
        <f>B12/$E$51*1000</f>
        <v>34337.443421258</v>
      </c>
      <c r="G12" s="55">
        <f t="shared" si="3"/>
        <v>15857.227291729736</v>
      </c>
      <c r="H12" s="57"/>
      <c r="I12" s="57"/>
      <c r="J12" s="57"/>
    </row>
    <row r="13" spans="1:10" ht="12.75">
      <c r="A13" s="58" t="s">
        <v>12</v>
      </c>
      <c r="B13" s="55">
        <v>7000</v>
      </c>
      <c r="C13" s="55">
        <v>7000</v>
      </c>
      <c r="D13" s="56">
        <f t="shared" si="0"/>
        <v>0</v>
      </c>
      <c r="E13" s="56">
        <f t="shared" si="2"/>
        <v>0</v>
      </c>
      <c r="F13" s="55">
        <f t="shared" si="1"/>
        <v>109.25550179491182</v>
      </c>
      <c r="G13" s="55">
        <f t="shared" si="3"/>
        <v>50.454814110049156</v>
      </c>
      <c r="H13" s="57"/>
      <c r="I13" s="57"/>
      <c r="J13" s="57"/>
    </row>
    <row r="14" spans="1:10" ht="12.75">
      <c r="A14" s="54" t="s">
        <v>13</v>
      </c>
      <c r="B14" s="55">
        <v>67000</v>
      </c>
      <c r="C14" s="55">
        <v>60000</v>
      </c>
      <c r="D14" s="56">
        <f t="shared" si="0"/>
        <v>11.66666666666667</v>
      </c>
      <c r="E14" s="56">
        <f t="shared" si="2"/>
        <v>0.1</v>
      </c>
      <c r="F14" s="55">
        <f t="shared" si="1"/>
        <v>1045.7312314655844</v>
      </c>
      <c r="G14" s="55">
        <f t="shared" si="3"/>
        <v>482.92464933904193</v>
      </c>
      <c r="H14" s="57"/>
      <c r="I14" s="57"/>
      <c r="J14" s="57"/>
    </row>
    <row r="15" spans="1:10" ht="12.75">
      <c r="A15" s="54" t="s">
        <v>14</v>
      </c>
      <c r="B15" s="55">
        <v>160000</v>
      </c>
      <c r="C15" s="55">
        <v>160000</v>
      </c>
      <c r="D15" s="56">
        <f t="shared" si="0"/>
        <v>0</v>
      </c>
      <c r="E15" s="56">
        <f t="shared" si="2"/>
        <v>0.3</v>
      </c>
      <c r="F15" s="55">
        <f t="shared" si="1"/>
        <v>2497.268612455127</v>
      </c>
      <c r="G15" s="55">
        <f t="shared" si="3"/>
        <v>1153.2528939439808</v>
      </c>
      <c r="H15" s="57"/>
      <c r="I15" s="57"/>
      <c r="J15" s="57"/>
    </row>
    <row r="16" spans="1:10" ht="12.75">
      <c r="A16" s="54" t="s">
        <v>15</v>
      </c>
      <c r="B16" s="55">
        <v>20000</v>
      </c>
      <c r="C16" s="55">
        <v>25000</v>
      </c>
      <c r="D16" s="56">
        <f t="shared" si="0"/>
        <v>-19.999999999999996</v>
      </c>
      <c r="E16" s="56">
        <f>ROUND(B16/$B$6*100,1)</f>
        <v>0</v>
      </c>
      <c r="F16" s="55">
        <f t="shared" si="1"/>
        <v>312.15857655689086</v>
      </c>
      <c r="G16" s="55">
        <f t="shared" si="3"/>
        <v>144.1566117429976</v>
      </c>
      <c r="H16" s="57"/>
      <c r="I16" s="57"/>
      <c r="J16" s="57"/>
    </row>
    <row r="17" spans="1:10" ht="12.75">
      <c r="A17" s="58" t="s">
        <v>16</v>
      </c>
      <c r="B17" s="55">
        <v>18000</v>
      </c>
      <c r="C17" s="55">
        <v>18000</v>
      </c>
      <c r="D17" s="56">
        <f t="shared" si="0"/>
        <v>0</v>
      </c>
      <c r="E17" s="56">
        <f>ROUND(B17/$B$6*100,1)</f>
        <v>0</v>
      </c>
      <c r="F17" s="55">
        <f t="shared" si="1"/>
        <v>280.94271890120183</v>
      </c>
      <c r="G17" s="55">
        <f t="shared" si="3"/>
        <v>129.74095056869783</v>
      </c>
      <c r="H17" s="57"/>
      <c r="I17" s="57"/>
      <c r="J17" s="57"/>
    </row>
    <row r="18" spans="1:10" ht="12.75">
      <c r="A18" s="54" t="s">
        <v>17</v>
      </c>
      <c r="B18" s="55">
        <v>816017</v>
      </c>
      <c r="C18" s="55">
        <v>706227</v>
      </c>
      <c r="D18" s="56">
        <f t="shared" si="0"/>
        <v>15.545993002249991</v>
      </c>
      <c r="E18" s="56">
        <f>ROUND(B18/$B$6*100,1)</f>
        <v>1.6</v>
      </c>
      <c r="F18" s="55">
        <f>B18/$E$51*1000</f>
        <v>12736.335258311221</v>
      </c>
      <c r="G18" s="55">
        <f t="shared" si="3"/>
        <v>5881.712292234283</v>
      </c>
      <c r="H18" s="57"/>
      <c r="I18" s="57"/>
      <c r="J18" s="57"/>
    </row>
    <row r="19" spans="1:10" ht="12.75">
      <c r="A19" s="54" t="s">
        <v>18</v>
      </c>
      <c r="B19" s="55">
        <v>688982</v>
      </c>
      <c r="C19" s="55">
        <v>664010</v>
      </c>
      <c r="D19" s="56">
        <f t="shared" si="0"/>
        <v>3.760786735139532</v>
      </c>
      <c r="E19" s="56">
        <f>ROUND(B19/$B$6*100,1)</f>
        <v>1.4</v>
      </c>
      <c r="F19" s="55">
        <f t="shared" si="1"/>
        <v>10753.58201966599</v>
      </c>
      <c r="G19" s="55">
        <f t="shared" si="3"/>
        <v>4966.065533595699</v>
      </c>
      <c r="H19" s="57"/>
      <c r="I19" s="57"/>
      <c r="J19" s="57"/>
    </row>
    <row r="20" spans="1:10" ht="12.75">
      <c r="A20" s="54" t="s">
        <v>19</v>
      </c>
      <c r="B20" s="55">
        <v>9537119</v>
      </c>
      <c r="C20" s="55">
        <v>8923311</v>
      </c>
      <c r="D20" s="56">
        <f t="shared" si="0"/>
        <v>6.878702311283336</v>
      </c>
      <c r="E20" s="56">
        <f t="shared" si="2"/>
        <v>19</v>
      </c>
      <c r="F20" s="55">
        <f t="shared" si="1"/>
        <v>148854.67457468394</v>
      </c>
      <c r="G20" s="55">
        <f t="shared" si="3"/>
        <v>68741.93804148826</v>
      </c>
      <c r="H20" s="57"/>
      <c r="I20" s="57"/>
      <c r="J20" s="57"/>
    </row>
    <row r="21" spans="1:10" ht="12.75">
      <c r="A21" s="54" t="s">
        <v>20</v>
      </c>
      <c r="B21" s="55">
        <v>2903704</v>
      </c>
      <c r="C21" s="55">
        <v>2593516</v>
      </c>
      <c r="D21" s="56">
        <f t="shared" si="0"/>
        <v>11.96013442754933</v>
      </c>
      <c r="E21" s="56">
        <f aca="true" t="shared" si="4" ref="E21:E27">ROUND(B21/$B$6*100,1)</f>
        <v>5.8</v>
      </c>
      <c r="F21" s="55">
        <f t="shared" si="1"/>
        <v>45320.80536912752</v>
      </c>
      <c r="G21" s="55">
        <f t="shared" si="3"/>
        <v>20929.406507229454</v>
      </c>
      <c r="H21" s="57"/>
      <c r="I21" s="57"/>
      <c r="J21" s="57"/>
    </row>
    <row r="22" spans="1:10" ht="12.75">
      <c r="A22" s="54" t="s">
        <v>21</v>
      </c>
      <c r="B22" s="55">
        <v>235780</v>
      </c>
      <c r="C22" s="55">
        <v>224243</v>
      </c>
      <c r="D22" s="56">
        <f t="shared" si="0"/>
        <v>5.14486516858943</v>
      </c>
      <c r="E22" s="56">
        <f t="shared" si="4"/>
        <v>0.5</v>
      </c>
      <c r="F22" s="55">
        <f t="shared" si="1"/>
        <v>3680.0374590291867</v>
      </c>
      <c r="G22" s="55">
        <f>B22/$E$52*1000</f>
        <v>1699.4622958381985</v>
      </c>
      <c r="H22" s="57"/>
      <c r="I22" s="57"/>
      <c r="J22" s="57"/>
    </row>
    <row r="23" spans="1:10" ht="12.75">
      <c r="A23" s="54" t="s">
        <v>22</v>
      </c>
      <c r="B23" s="55">
        <v>19115</v>
      </c>
      <c r="C23" s="55">
        <v>15750</v>
      </c>
      <c r="D23" s="56">
        <f t="shared" si="0"/>
        <v>21.365079365079364</v>
      </c>
      <c r="E23" s="56">
        <f t="shared" si="4"/>
        <v>0</v>
      </c>
      <c r="F23" s="55">
        <f t="shared" si="1"/>
        <v>298.3455595442485</v>
      </c>
      <c r="G23" s="55">
        <f t="shared" si="3"/>
        <v>137.77768167336995</v>
      </c>
      <c r="H23" s="57"/>
      <c r="I23" s="57"/>
      <c r="J23" s="57"/>
    </row>
    <row r="24" spans="1:10" ht="12.75">
      <c r="A24" s="54" t="s">
        <v>23</v>
      </c>
      <c r="B24" s="55">
        <v>1097820</v>
      </c>
      <c r="C24" s="55">
        <v>1476944</v>
      </c>
      <c r="D24" s="56">
        <f t="shared" si="0"/>
        <v>-25.66949051555103</v>
      </c>
      <c r="E24" s="56">
        <f t="shared" si="4"/>
        <v>2.2</v>
      </c>
      <c r="F24" s="55">
        <f t="shared" si="1"/>
        <v>17134.6964257843</v>
      </c>
      <c r="G24" s="55">
        <f>B24/$E$52*1000</f>
        <v>7912.900575184881</v>
      </c>
      <c r="H24" s="57"/>
      <c r="I24" s="57"/>
      <c r="J24" s="57"/>
    </row>
    <row r="25" spans="1:10" ht="12.75">
      <c r="A25" s="54" t="s">
        <v>24</v>
      </c>
      <c r="B25" s="55">
        <v>750000</v>
      </c>
      <c r="C25" s="55">
        <v>750000</v>
      </c>
      <c r="D25" s="56">
        <f t="shared" si="0"/>
        <v>0</v>
      </c>
      <c r="E25" s="56">
        <f t="shared" si="4"/>
        <v>1.5</v>
      </c>
      <c r="F25" s="55">
        <f t="shared" si="1"/>
        <v>11705.94662088341</v>
      </c>
      <c r="G25" s="55">
        <f t="shared" si="3"/>
        <v>5405.872940362409</v>
      </c>
      <c r="H25" s="57"/>
      <c r="I25" s="57"/>
      <c r="J25" s="57"/>
    </row>
    <row r="26" spans="1:10" ht="12.75">
      <c r="A26" s="54" t="s">
        <v>25</v>
      </c>
      <c r="B26" s="44">
        <v>2045793</v>
      </c>
      <c r="C26" s="44">
        <v>2018193</v>
      </c>
      <c r="D26" s="56">
        <f t="shared" si="0"/>
        <v>1.3675599905460079</v>
      </c>
      <c r="E26" s="56">
        <f t="shared" si="4"/>
        <v>4.1</v>
      </c>
      <c r="F26" s="55">
        <f>B26/$E$51*1000</f>
        <v>31930.591540502577</v>
      </c>
      <c r="G26" s="55">
        <f t="shared" si="3"/>
        <v>14745.729360377114</v>
      </c>
      <c r="H26" s="57"/>
      <c r="I26" s="57"/>
      <c r="J26" s="57"/>
    </row>
    <row r="27" spans="1:10" ht="12.75">
      <c r="A27" s="59" t="s">
        <v>26</v>
      </c>
      <c r="B27" s="60">
        <v>1017601</v>
      </c>
      <c r="C27" s="55">
        <v>1855501</v>
      </c>
      <c r="D27" s="56">
        <f t="shared" si="0"/>
        <v>-45.157615113115</v>
      </c>
      <c r="E27" s="56">
        <f t="shared" si="4"/>
        <v>2</v>
      </c>
      <c r="F27" s="55">
        <f>B27/$E$51*1000</f>
        <v>15882.643983143436</v>
      </c>
      <c r="G27" s="55">
        <f t="shared" si="3"/>
        <v>7334.695613314305</v>
      </c>
      <c r="H27" s="57"/>
      <c r="I27" s="57"/>
      <c r="J27" s="57"/>
    </row>
    <row r="28" spans="1:10" s="66" customFormat="1" ht="13.5" thickBot="1">
      <c r="A28" s="61"/>
      <c r="B28" s="62"/>
      <c r="C28" s="63"/>
      <c r="D28" s="64"/>
      <c r="E28" s="64"/>
      <c r="F28" s="63"/>
      <c r="G28" s="63"/>
      <c r="H28" s="65"/>
      <c r="I28" s="65"/>
      <c r="J28" s="65"/>
    </row>
    <row r="29" spans="1:10" ht="12.75">
      <c r="A29" s="55"/>
      <c r="B29" s="55"/>
      <c r="C29" s="55"/>
      <c r="D29" s="55"/>
      <c r="E29" s="55"/>
      <c r="F29" s="55"/>
      <c r="G29" s="55"/>
      <c r="H29" s="57"/>
      <c r="I29" s="57"/>
      <c r="J29" s="57"/>
    </row>
    <row r="30" spans="1:10" ht="15.75">
      <c r="A30" s="94" t="s">
        <v>27</v>
      </c>
      <c r="B30" s="94"/>
      <c r="C30" s="94"/>
      <c r="D30" s="94"/>
      <c r="E30" s="94"/>
      <c r="F30" s="94"/>
      <c r="G30" s="94"/>
      <c r="H30" s="57"/>
      <c r="I30" s="57"/>
      <c r="J30" s="57"/>
    </row>
    <row r="31" spans="1:10" ht="13.5" thickBot="1">
      <c r="A31" s="44" t="s">
        <v>1</v>
      </c>
      <c r="B31" s="44"/>
      <c r="C31" s="44"/>
      <c r="D31" s="44"/>
      <c r="E31" s="44"/>
      <c r="F31" s="44"/>
      <c r="G31" s="44"/>
      <c r="H31" s="57"/>
      <c r="I31" s="57"/>
      <c r="J31" s="57"/>
    </row>
    <row r="32" spans="1:10" ht="12" customHeight="1">
      <c r="A32" s="95" t="s">
        <v>2</v>
      </c>
      <c r="B32" s="97" t="s">
        <v>81</v>
      </c>
      <c r="C32" s="97" t="s">
        <v>78</v>
      </c>
      <c r="D32" s="99" t="s">
        <v>3</v>
      </c>
      <c r="E32" s="100" t="s">
        <v>82</v>
      </c>
      <c r="F32" s="100"/>
      <c r="G32" s="101"/>
      <c r="H32" s="57"/>
      <c r="I32" s="57"/>
      <c r="J32" s="57"/>
    </row>
    <row r="33" spans="1:10" ht="12.75">
      <c r="A33" s="96"/>
      <c r="B33" s="98"/>
      <c r="C33" s="98"/>
      <c r="D33" s="98"/>
      <c r="E33" s="47" t="s">
        <v>4</v>
      </c>
      <c r="F33" s="47" t="s">
        <v>5</v>
      </c>
      <c r="G33" s="48" t="s">
        <v>6</v>
      </c>
      <c r="H33" s="57"/>
      <c r="I33" s="57"/>
      <c r="J33" s="57"/>
    </row>
    <row r="34" spans="1:10" ht="12.75">
      <c r="A34" s="49" t="s">
        <v>7</v>
      </c>
      <c r="B34" s="50">
        <f>SUM(B35:B48)</f>
        <v>50278000</v>
      </c>
      <c r="C34" s="50">
        <f>SUM(C35:C48)</f>
        <v>50030000</v>
      </c>
      <c r="D34" s="67">
        <f aca="true" t="shared" si="5" ref="D34:D48">(B34/C34-1)*100</f>
        <v>0.49570257845292787</v>
      </c>
      <c r="E34" s="67">
        <f>SUM(E35:E48)</f>
        <v>100</v>
      </c>
      <c r="F34" s="50">
        <f>B34/$E$51*1000</f>
        <v>784735.445606368</v>
      </c>
      <c r="G34" s="50">
        <f aca="true" t="shared" si="6" ref="G34:G48">B34/$E$52*1000</f>
        <v>362395.30626072164</v>
      </c>
      <c r="H34" s="68"/>
      <c r="I34" s="69"/>
      <c r="J34" s="57"/>
    </row>
    <row r="35" spans="1:10" ht="12.75">
      <c r="A35" s="54" t="s">
        <v>28</v>
      </c>
      <c r="B35" s="70">
        <v>404628</v>
      </c>
      <c r="C35" s="70">
        <v>397063</v>
      </c>
      <c r="D35" s="56">
        <f t="shared" si="5"/>
        <v>1.90523921896526</v>
      </c>
      <c r="E35" s="56">
        <f>ROUND(B35/$B$34*100,1)</f>
        <v>0.8</v>
      </c>
      <c r="F35" s="55">
        <f aca="true" t="shared" si="7" ref="F35:F48">B35/$E$51*1000</f>
        <v>6315.405025753083</v>
      </c>
      <c r="G35" s="55">
        <f>B35/$E$52*1000</f>
        <v>2916.4900748172813</v>
      </c>
      <c r="H35" s="71"/>
      <c r="I35" s="69"/>
      <c r="J35" s="57"/>
    </row>
    <row r="36" spans="1:10" ht="12.75">
      <c r="A36" s="54" t="s">
        <v>29</v>
      </c>
      <c r="B36" s="55">
        <v>5196730</v>
      </c>
      <c r="C36" s="55">
        <v>4961707</v>
      </c>
      <c r="D36" s="56">
        <f t="shared" si="5"/>
        <v>4.73673677224391</v>
      </c>
      <c r="E36" s="56">
        <f>ROUND(B36/$B$34*100,1)+0.1</f>
        <v>10.4</v>
      </c>
      <c r="F36" s="55">
        <f t="shared" si="7"/>
        <v>81110.19197752458</v>
      </c>
      <c r="G36" s="55">
        <f t="shared" si="6"/>
        <v>37457.1494471594</v>
      </c>
      <c r="H36" s="71"/>
      <c r="I36" s="69"/>
      <c r="J36" s="57"/>
    </row>
    <row r="37" spans="1:10" ht="12.75">
      <c r="A37" s="54" t="s">
        <v>30</v>
      </c>
      <c r="B37" s="55">
        <v>25859995</v>
      </c>
      <c r="C37" s="55">
        <v>24642345</v>
      </c>
      <c r="D37" s="56">
        <f t="shared" si="5"/>
        <v>4.94129109871646</v>
      </c>
      <c r="E37" s="56">
        <f>ROUND(B37/$B$34*100,1)</f>
        <v>51.4</v>
      </c>
      <c r="F37" s="55">
        <f>B37/$E$51*1000</f>
        <v>403620.9614484158</v>
      </c>
      <c r="G37" s="55">
        <f t="shared" si="6"/>
        <v>186394.46294454296</v>
      </c>
      <c r="H37" s="71"/>
      <c r="I37" s="69"/>
      <c r="J37" s="57"/>
    </row>
    <row r="38" spans="1:10" ht="12.75">
      <c r="A38" s="54" t="s">
        <v>31</v>
      </c>
      <c r="B38" s="55">
        <v>3582839</v>
      </c>
      <c r="C38" s="55">
        <v>3820295</v>
      </c>
      <c r="D38" s="56">
        <f t="shared" si="5"/>
        <v>-6.215645650401347</v>
      </c>
      <c r="E38" s="56">
        <f>ROUND(B38/$B$34*100,1)</f>
        <v>7.1</v>
      </c>
      <c r="F38" s="55">
        <f t="shared" si="7"/>
        <v>55920.69611362572</v>
      </c>
      <c r="G38" s="55">
        <f t="shared" si="6"/>
        <v>25824.49653303349</v>
      </c>
      <c r="H38" s="71"/>
      <c r="I38" s="69"/>
      <c r="J38" s="57"/>
    </row>
    <row r="39" spans="1:10" ht="12.75">
      <c r="A39" s="54" t="s">
        <v>32</v>
      </c>
      <c r="B39" s="55">
        <v>61831</v>
      </c>
      <c r="C39" s="55">
        <v>178862</v>
      </c>
      <c r="D39" s="56">
        <f t="shared" si="5"/>
        <v>-65.43089085440172</v>
      </c>
      <c r="E39" s="56">
        <f aca="true" t="shared" si="8" ref="E39:E45">ROUND(B39/$B$34*100,1)</f>
        <v>0.1</v>
      </c>
      <c r="F39" s="55">
        <f t="shared" si="7"/>
        <v>965.0538473544561</v>
      </c>
      <c r="G39" s="55">
        <f t="shared" si="6"/>
        <v>445.6673730340642</v>
      </c>
      <c r="H39" s="71"/>
      <c r="I39" s="69"/>
      <c r="J39" s="57"/>
    </row>
    <row r="40" spans="1:10" ht="12.75">
      <c r="A40" s="54" t="s">
        <v>33</v>
      </c>
      <c r="B40" s="55">
        <v>6320</v>
      </c>
      <c r="C40" s="55">
        <v>11093</v>
      </c>
      <c r="D40" s="56">
        <f t="shared" si="5"/>
        <v>-43.02713422879293</v>
      </c>
      <c r="E40" s="56">
        <f t="shared" si="8"/>
        <v>0</v>
      </c>
      <c r="F40" s="55">
        <f t="shared" si="7"/>
        <v>98.64211019197752</v>
      </c>
      <c r="G40" s="55">
        <f t="shared" si="6"/>
        <v>45.55348931078724</v>
      </c>
      <c r="H40" s="71"/>
      <c r="I40" s="69"/>
      <c r="J40" s="57"/>
    </row>
    <row r="41" spans="1:10" ht="12.75">
      <c r="A41" s="54" t="s">
        <v>34</v>
      </c>
      <c r="B41" s="55">
        <v>603292</v>
      </c>
      <c r="C41" s="55">
        <v>617369</v>
      </c>
      <c r="D41" s="56">
        <f t="shared" si="5"/>
        <v>-2.2801598395773004</v>
      </c>
      <c r="E41" s="56">
        <f>ROUND(B41/$B$34*100,1)</f>
        <v>1.2</v>
      </c>
      <c r="F41" s="55">
        <f t="shared" si="7"/>
        <v>9416.138598407992</v>
      </c>
      <c r="G41" s="55">
        <f t="shared" si="6"/>
        <v>4348.426530582826</v>
      </c>
      <c r="H41" s="71"/>
      <c r="I41" s="69"/>
      <c r="J41" s="57"/>
    </row>
    <row r="42" spans="1:10" ht="12.75">
      <c r="A42" s="54" t="s">
        <v>35</v>
      </c>
      <c r="B42" s="55">
        <v>4357787</v>
      </c>
      <c r="C42" s="55">
        <v>4810137</v>
      </c>
      <c r="D42" s="56">
        <f t="shared" si="5"/>
        <v>-9.40409805375606</v>
      </c>
      <c r="E42" s="56">
        <f t="shared" si="8"/>
        <v>8.7</v>
      </c>
      <c r="F42" s="55">
        <f t="shared" si="7"/>
        <v>68016.0293429062</v>
      </c>
      <c r="G42" s="55">
        <f t="shared" si="6"/>
        <v>31410.190430884115</v>
      </c>
      <c r="H42" s="71"/>
      <c r="I42" s="69"/>
      <c r="J42" s="57"/>
    </row>
    <row r="43" spans="1:10" ht="12.75">
      <c r="A43" s="54" t="s">
        <v>36</v>
      </c>
      <c r="B43" s="55">
        <v>1625803</v>
      </c>
      <c r="C43" s="55">
        <v>1751249</v>
      </c>
      <c r="D43" s="56">
        <f t="shared" si="5"/>
        <v>-7.163230357304984</v>
      </c>
      <c r="E43" s="56">
        <f>ROUND(B43/$B$34*100,1)</f>
        <v>3.2</v>
      </c>
      <c r="F43" s="55">
        <f>B43/$E$51*1000</f>
        <v>25375.417512096144</v>
      </c>
      <c r="G43" s="55">
        <f t="shared" si="6"/>
        <v>11718.512592080035</v>
      </c>
      <c r="H43" s="71"/>
      <c r="I43" s="69"/>
      <c r="J43" s="57"/>
    </row>
    <row r="44" spans="1:10" ht="12.75">
      <c r="A44" s="54" t="s">
        <v>37</v>
      </c>
      <c r="B44" s="55">
        <v>5267219</v>
      </c>
      <c r="C44" s="55">
        <v>5093133</v>
      </c>
      <c r="D44" s="56">
        <f t="shared" si="5"/>
        <v>3.4180532886142867</v>
      </c>
      <c r="E44" s="56">
        <f>ROUND(B44/$B$34*100,1)</f>
        <v>10.5</v>
      </c>
      <c r="F44" s="55">
        <f t="shared" si="7"/>
        <v>82210.37927267053</v>
      </c>
      <c r="G44" s="55">
        <f t="shared" si="6"/>
        <v>37965.222217417</v>
      </c>
      <c r="H44" s="71"/>
      <c r="I44" s="69"/>
      <c r="J44" s="57"/>
    </row>
    <row r="45" spans="1:10" ht="12.75">
      <c r="A45" s="54" t="s">
        <v>38</v>
      </c>
      <c r="B45" s="55">
        <v>10</v>
      </c>
      <c r="C45" s="55">
        <v>10</v>
      </c>
      <c r="D45" s="56">
        <f t="shared" si="5"/>
        <v>0</v>
      </c>
      <c r="E45" s="56">
        <f t="shared" si="8"/>
        <v>0</v>
      </c>
      <c r="F45" s="55">
        <f t="shared" si="7"/>
        <v>0.15607928827844547</v>
      </c>
      <c r="G45" s="55">
        <f t="shared" si="6"/>
        <v>0.0720783058714988</v>
      </c>
      <c r="H45" s="71"/>
      <c r="I45" s="69"/>
      <c r="J45" s="57"/>
    </row>
    <row r="46" spans="1:10" ht="12.75">
      <c r="A46" s="54" t="s">
        <v>39</v>
      </c>
      <c r="B46" s="55">
        <v>3146729</v>
      </c>
      <c r="C46" s="55">
        <v>2613378</v>
      </c>
      <c r="D46" s="56">
        <f t="shared" si="5"/>
        <v>20.408490467127226</v>
      </c>
      <c r="E46" s="56">
        <f>ROUND(B46/$B$34*100,1)</f>
        <v>6.3</v>
      </c>
      <c r="F46" s="55">
        <f t="shared" si="7"/>
        <v>49113.922272514435</v>
      </c>
      <c r="G46" s="55">
        <f t="shared" si="6"/>
        <v>22681.089535671552</v>
      </c>
      <c r="H46" s="71"/>
      <c r="I46" s="69"/>
      <c r="J46" s="57"/>
    </row>
    <row r="47" spans="1:10" ht="12.75">
      <c r="A47" s="54" t="s">
        <v>40</v>
      </c>
      <c r="B47" s="55">
        <v>104817</v>
      </c>
      <c r="C47" s="55">
        <v>1073359</v>
      </c>
      <c r="D47" s="56">
        <f t="shared" si="5"/>
        <v>-90.23467451244179</v>
      </c>
      <c r="E47" s="56">
        <f>ROUND(B47/$B$34*100,1)</f>
        <v>0.2</v>
      </c>
      <c r="F47" s="55">
        <f t="shared" si="7"/>
        <v>1635.9762759481816</v>
      </c>
      <c r="G47" s="55">
        <f t="shared" si="6"/>
        <v>755.503178653289</v>
      </c>
      <c r="H47" s="71"/>
      <c r="I47" s="69"/>
      <c r="J47" s="57"/>
    </row>
    <row r="48" spans="1:10" ht="12.75">
      <c r="A48" s="59" t="s">
        <v>41</v>
      </c>
      <c r="B48" s="60">
        <v>60000</v>
      </c>
      <c r="C48" s="55">
        <v>60000</v>
      </c>
      <c r="D48" s="56">
        <f t="shared" si="5"/>
        <v>0</v>
      </c>
      <c r="E48" s="56">
        <f>ROUND(B48/$B$34*100,1)</f>
        <v>0.1</v>
      </c>
      <c r="F48" s="55">
        <f t="shared" si="7"/>
        <v>936.4757296706728</v>
      </c>
      <c r="G48" s="55">
        <f t="shared" si="6"/>
        <v>432.4698352289928</v>
      </c>
      <c r="H48" s="71"/>
      <c r="I48" s="69"/>
      <c r="J48" s="57"/>
    </row>
    <row r="49" spans="1:10" ht="13.5" thickBot="1">
      <c r="A49" s="72"/>
      <c r="B49" s="62"/>
      <c r="C49" s="63"/>
      <c r="D49" s="64"/>
      <c r="E49" s="64"/>
      <c r="F49" s="63"/>
      <c r="G49" s="63"/>
      <c r="H49" s="57"/>
      <c r="I49" s="69"/>
      <c r="J49" s="57"/>
    </row>
    <row r="50" spans="1:10" ht="12.75">
      <c r="A50" s="55"/>
      <c r="B50" s="55"/>
      <c r="C50" s="55"/>
      <c r="D50" s="55"/>
      <c r="E50" s="55"/>
      <c r="F50" s="55"/>
      <c r="G50" s="55"/>
      <c r="H50" s="57"/>
      <c r="I50" s="57"/>
      <c r="J50" s="57"/>
    </row>
    <row r="51" spans="1:10" ht="12.75">
      <c r="A51" s="73" t="s">
        <v>83</v>
      </c>
      <c r="B51" s="55"/>
      <c r="C51" s="55"/>
      <c r="D51" s="70" t="s">
        <v>42</v>
      </c>
      <c r="E51" s="55">
        <v>64070</v>
      </c>
      <c r="F51" s="44" t="s">
        <v>43</v>
      </c>
      <c r="G51" s="55"/>
      <c r="H51" s="57"/>
      <c r="I51" s="57"/>
      <c r="J51" s="57"/>
    </row>
    <row r="52" spans="1:10" ht="12.75">
      <c r="A52" s="55"/>
      <c r="B52" s="44"/>
      <c r="C52" s="44"/>
      <c r="D52" s="70" t="s">
        <v>44</v>
      </c>
      <c r="E52" s="55">
        <v>138738</v>
      </c>
      <c r="F52" s="55" t="s">
        <v>45</v>
      </c>
      <c r="G52" s="55"/>
      <c r="H52" s="57"/>
      <c r="I52" s="57"/>
      <c r="J52" s="57"/>
    </row>
    <row r="53" spans="1:10" ht="12">
      <c r="A53" s="57"/>
      <c r="E53" s="57"/>
      <c r="F53" s="57"/>
      <c r="G53" s="57"/>
      <c r="H53" s="57"/>
      <c r="I53" s="57"/>
      <c r="J53" s="57"/>
    </row>
    <row r="54" spans="1:10" ht="12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2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</sheetData>
  <sheetProtection/>
  <mergeCells count="13">
    <mergeCell ref="A30:G30"/>
    <mergeCell ref="A32:A33"/>
    <mergeCell ref="B32:B33"/>
    <mergeCell ref="C32:C33"/>
    <mergeCell ref="D32:D33"/>
    <mergeCell ref="E32:G32"/>
    <mergeCell ref="A1:G1"/>
    <mergeCell ref="A2:G2"/>
    <mergeCell ref="A4:A5"/>
    <mergeCell ref="B4:B5"/>
    <mergeCell ref="C4:C5"/>
    <mergeCell ref="D4:D5"/>
    <mergeCell ref="E4:G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zoomScalePageLayoutView="0" workbookViewId="0" topLeftCell="A1">
      <selection activeCell="D15" sqref="D15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84</v>
      </c>
      <c r="C4" s="97" t="s">
        <v>81</v>
      </c>
      <c r="D4" s="99" t="s">
        <v>3</v>
      </c>
      <c r="E4" s="99" t="s">
        <v>85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SUM(B7:B28)</f>
        <v>55420000</v>
      </c>
      <c r="C6" s="50">
        <f>SUM(C7:C28)</f>
        <v>50278000</v>
      </c>
      <c r="D6" s="51">
        <f aca="true" t="shared" si="0" ref="D6:D28">(B6/C6-1)*100</f>
        <v>10.227137117625995</v>
      </c>
      <c r="E6" s="51">
        <f>SUM(E7:E28)</f>
        <v>100</v>
      </c>
      <c r="F6" s="50">
        <f aca="true" t="shared" si="1" ref="F6:F26">B6/$E$52*1000</f>
        <v>854271.3567839196</v>
      </c>
      <c r="G6" s="50">
        <f>B6/$E$53*1000</f>
        <v>396945.9087783635</v>
      </c>
      <c r="H6" s="52"/>
      <c r="I6" s="52"/>
      <c r="J6" s="52"/>
    </row>
    <row r="7" spans="1:10" ht="13.5" customHeight="1">
      <c r="A7" s="54" t="s">
        <v>8</v>
      </c>
      <c r="B7" s="55">
        <v>28550038</v>
      </c>
      <c r="C7" s="55">
        <v>28261069</v>
      </c>
      <c r="D7" s="56">
        <f t="shared" si="0"/>
        <v>1.0224984766145973</v>
      </c>
      <c r="E7" s="56">
        <f>ROUND(B7/$B$6*100,1)</f>
        <v>51.5</v>
      </c>
      <c r="F7" s="55">
        <f>B7/$E$52*1000</f>
        <v>440084.4406079477</v>
      </c>
      <c r="G7" s="55">
        <f>B7/$E$53*1000</f>
        <v>204489.72897089156</v>
      </c>
      <c r="H7" s="57"/>
      <c r="I7" s="57"/>
      <c r="J7" s="57"/>
    </row>
    <row r="8" spans="1:10" ht="13.5" customHeight="1">
      <c r="A8" s="54" t="s">
        <v>9</v>
      </c>
      <c r="B8" s="55">
        <v>227000</v>
      </c>
      <c r="C8" s="55">
        <v>218000</v>
      </c>
      <c r="D8" s="56">
        <f t="shared" si="0"/>
        <v>4.128440366972486</v>
      </c>
      <c r="E8" s="56">
        <f aca="true" t="shared" si="2" ref="E8:E28">ROUND(B8/$B$6*100,1)</f>
        <v>0.4</v>
      </c>
      <c r="F8" s="55">
        <f t="shared" si="1"/>
        <v>3499.0905447482814</v>
      </c>
      <c r="G8" s="55">
        <f aca="true" t="shared" si="3" ref="G8:G28">B8/$E$53*1000</f>
        <v>1625.8881503552602</v>
      </c>
      <c r="H8" s="57"/>
      <c r="I8" s="57"/>
      <c r="J8" s="57"/>
    </row>
    <row r="9" spans="1:10" ht="13.5" customHeight="1">
      <c r="A9" s="54" t="s">
        <v>10</v>
      </c>
      <c r="B9" s="55">
        <v>36000</v>
      </c>
      <c r="C9" s="55">
        <v>25000</v>
      </c>
      <c r="D9" s="56">
        <f t="shared" si="0"/>
        <v>43.99999999999999</v>
      </c>
      <c r="E9" s="56">
        <f>ROUND(B9/$B$6*100,1)</f>
        <v>0.1</v>
      </c>
      <c r="F9" s="55">
        <f t="shared" si="1"/>
        <v>554.9218485063353</v>
      </c>
      <c r="G9" s="55">
        <f t="shared" si="3"/>
        <v>257.85010314004126</v>
      </c>
      <c r="H9" s="57"/>
      <c r="I9" s="57"/>
      <c r="J9" s="57"/>
    </row>
    <row r="10" spans="1:10" ht="12.75">
      <c r="A10" s="54" t="s">
        <v>46</v>
      </c>
      <c r="B10" s="55">
        <v>110000</v>
      </c>
      <c r="C10" s="55">
        <v>100000</v>
      </c>
      <c r="D10" s="56">
        <f t="shared" si="0"/>
        <v>10.000000000000009</v>
      </c>
      <c r="E10" s="56">
        <f>ROUND(B10/$B$6*100,1)</f>
        <v>0.2</v>
      </c>
      <c r="F10" s="55">
        <f t="shared" si="1"/>
        <v>1695.5945371026914</v>
      </c>
      <c r="G10" s="55">
        <f t="shared" si="3"/>
        <v>787.8753151501261</v>
      </c>
      <c r="H10" s="57"/>
      <c r="I10" s="57"/>
      <c r="J10" s="57"/>
    </row>
    <row r="11" spans="1:10" ht="12.75">
      <c r="A11" s="58" t="s">
        <v>47</v>
      </c>
      <c r="B11" s="55">
        <v>90000</v>
      </c>
      <c r="C11" s="55">
        <v>90000</v>
      </c>
      <c r="D11" s="56">
        <f t="shared" si="0"/>
        <v>0</v>
      </c>
      <c r="E11" s="56">
        <f>ROUND(B11/$B$6*100,1)</f>
        <v>0.2</v>
      </c>
      <c r="F11" s="55">
        <f t="shared" si="1"/>
        <v>1387.3046212658385</v>
      </c>
      <c r="G11" s="55">
        <f t="shared" si="3"/>
        <v>644.6252578501031</v>
      </c>
      <c r="H11" s="57"/>
      <c r="I11" s="57"/>
      <c r="J11" s="57"/>
    </row>
    <row r="12" spans="1:10" ht="12.75">
      <c r="A12" s="54" t="s">
        <v>11</v>
      </c>
      <c r="B12" s="55">
        <v>2500000</v>
      </c>
      <c r="C12" s="55">
        <v>2200000</v>
      </c>
      <c r="D12" s="56">
        <f t="shared" si="0"/>
        <v>13.636363636363647</v>
      </c>
      <c r="E12" s="56">
        <f t="shared" si="2"/>
        <v>4.5</v>
      </c>
      <c r="F12" s="55">
        <f>B12/$E$52*1000</f>
        <v>38536.23947960662</v>
      </c>
      <c r="G12" s="55">
        <f t="shared" si="3"/>
        <v>17906.257162502865</v>
      </c>
      <c r="H12" s="57"/>
      <c r="I12" s="57"/>
      <c r="J12" s="57"/>
    </row>
    <row r="13" spans="1:10" ht="12.75">
      <c r="A13" s="58" t="s">
        <v>12</v>
      </c>
      <c r="B13" s="55">
        <v>7000</v>
      </c>
      <c r="C13" s="55">
        <v>7000</v>
      </c>
      <c r="D13" s="56">
        <f t="shared" si="0"/>
        <v>0</v>
      </c>
      <c r="E13" s="56">
        <f t="shared" si="2"/>
        <v>0</v>
      </c>
      <c r="F13" s="55">
        <f t="shared" si="1"/>
        <v>107.90147054289855</v>
      </c>
      <c r="G13" s="55">
        <f t="shared" si="3"/>
        <v>50.137520055008025</v>
      </c>
      <c r="H13" s="57"/>
      <c r="I13" s="57"/>
      <c r="J13" s="57"/>
    </row>
    <row r="14" spans="1:10" ht="12.75">
      <c r="A14" s="54" t="s">
        <v>13</v>
      </c>
      <c r="B14" s="55">
        <v>41000</v>
      </c>
      <c r="C14" s="55">
        <v>67000</v>
      </c>
      <c r="D14" s="56">
        <f t="shared" si="0"/>
        <v>-38.80597014925373</v>
      </c>
      <c r="E14" s="56">
        <f t="shared" si="2"/>
        <v>0.1</v>
      </c>
      <c r="F14" s="55">
        <f t="shared" si="1"/>
        <v>631.9943274655486</v>
      </c>
      <c r="G14" s="55">
        <f t="shared" si="3"/>
        <v>293.66261746504694</v>
      </c>
      <c r="H14" s="57"/>
      <c r="I14" s="57"/>
      <c r="J14" s="57"/>
    </row>
    <row r="15" spans="1:10" ht="12.75">
      <c r="A15" s="54" t="s">
        <v>87</v>
      </c>
      <c r="B15" s="55">
        <v>16000</v>
      </c>
      <c r="C15" s="55">
        <v>0</v>
      </c>
      <c r="D15" s="74" t="s">
        <v>88</v>
      </c>
      <c r="E15" s="56">
        <f>ROUND(B15/$B$6*100,1)</f>
        <v>0</v>
      </c>
      <c r="F15" s="55">
        <f>B15/$E$52*1000</f>
        <v>246.63193266948238</v>
      </c>
      <c r="G15" s="55">
        <f>B15/$E$53*1000</f>
        <v>114.60004584001832</v>
      </c>
      <c r="H15" s="57"/>
      <c r="I15" s="57"/>
      <c r="J15" s="57"/>
    </row>
    <row r="16" spans="1:10" ht="12.75">
      <c r="A16" s="54" t="s">
        <v>14</v>
      </c>
      <c r="B16" s="55">
        <v>160000</v>
      </c>
      <c r="C16" s="55">
        <v>160000</v>
      </c>
      <c r="D16" s="56">
        <f t="shared" si="0"/>
        <v>0</v>
      </c>
      <c r="E16" s="56">
        <f t="shared" si="2"/>
        <v>0.3</v>
      </c>
      <c r="F16" s="55">
        <f t="shared" si="1"/>
        <v>2466.319326694824</v>
      </c>
      <c r="G16" s="55">
        <f t="shared" si="3"/>
        <v>1146.0004584001833</v>
      </c>
      <c r="H16" s="57"/>
      <c r="I16" s="57"/>
      <c r="J16" s="57"/>
    </row>
    <row r="17" spans="1:10" ht="12.75">
      <c r="A17" s="54" t="s">
        <v>15</v>
      </c>
      <c r="B17" s="55">
        <v>20000</v>
      </c>
      <c r="C17" s="55">
        <v>20000</v>
      </c>
      <c r="D17" s="56">
        <f t="shared" si="0"/>
        <v>0</v>
      </c>
      <c r="E17" s="56">
        <f>ROUND(B17/$B$6*100,1)</f>
        <v>0</v>
      </c>
      <c r="F17" s="55">
        <f t="shared" si="1"/>
        <v>308.289915836853</v>
      </c>
      <c r="G17" s="55">
        <f t="shared" si="3"/>
        <v>143.25005730002292</v>
      </c>
      <c r="H17" s="57"/>
      <c r="I17" s="57"/>
      <c r="J17" s="57"/>
    </row>
    <row r="18" spans="1:10" ht="12.75">
      <c r="A18" s="58" t="s">
        <v>16</v>
      </c>
      <c r="B18" s="55">
        <v>18000</v>
      </c>
      <c r="C18" s="55">
        <v>18000</v>
      </c>
      <c r="D18" s="56">
        <f t="shared" si="0"/>
        <v>0</v>
      </c>
      <c r="E18" s="56">
        <f>ROUND(B18/$B$6*100,1)</f>
        <v>0</v>
      </c>
      <c r="F18" s="55">
        <f t="shared" si="1"/>
        <v>277.46092425316766</v>
      </c>
      <c r="G18" s="55">
        <f t="shared" si="3"/>
        <v>128.92505157002063</v>
      </c>
      <c r="H18" s="57"/>
      <c r="I18" s="57"/>
      <c r="J18" s="57"/>
    </row>
    <row r="19" spans="1:10" ht="12.75">
      <c r="A19" s="54" t="s">
        <v>17</v>
      </c>
      <c r="B19" s="55">
        <v>947894</v>
      </c>
      <c r="C19" s="55">
        <v>816017</v>
      </c>
      <c r="D19" s="56">
        <f t="shared" si="0"/>
        <v>16.161060370065815</v>
      </c>
      <c r="E19" s="56">
        <f>ROUND(B19/$B$6*100,1)</f>
        <v>1.7</v>
      </c>
      <c r="F19" s="55">
        <f>B19/$E$52*1000</f>
        <v>14611.308074112896</v>
      </c>
      <c r="G19" s="55">
        <f t="shared" si="3"/>
        <v>6789.293490717397</v>
      </c>
      <c r="H19" s="57"/>
      <c r="I19" s="57"/>
      <c r="J19" s="57"/>
    </row>
    <row r="20" spans="1:10" ht="12.75">
      <c r="A20" s="54" t="s">
        <v>18</v>
      </c>
      <c r="B20" s="55">
        <v>661941</v>
      </c>
      <c r="C20" s="55">
        <v>688982</v>
      </c>
      <c r="D20" s="56">
        <f t="shared" si="0"/>
        <v>-3.924775973828054</v>
      </c>
      <c r="E20" s="56">
        <f>ROUND(B20/$B$6*100,1)</f>
        <v>1.2</v>
      </c>
      <c r="F20" s="55">
        <f t="shared" si="1"/>
        <v>10203.486758948115</v>
      </c>
      <c r="G20" s="55">
        <f t="shared" si="3"/>
        <v>4741.1543089617235</v>
      </c>
      <c r="H20" s="57"/>
      <c r="I20" s="57"/>
      <c r="J20" s="57"/>
    </row>
    <row r="21" spans="1:10" ht="12.75">
      <c r="A21" s="54" t="s">
        <v>19</v>
      </c>
      <c r="B21" s="55">
        <v>9893939</v>
      </c>
      <c r="C21" s="55">
        <v>9537119</v>
      </c>
      <c r="D21" s="56">
        <f t="shared" si="0"/>
        <v>3.7413814381471067</v>
      </c>
      <c r="E21" s="56">
        <f t="shared" si="2"/>
        <v>17.9</v>
      </c>
      <c r="F21" s="55">
        <f t="shared" si="1"/>
        <v>152510.08108024785</v>
      </c>
      <c r="G21" s="55">
        <f t="shared" si="3"/>
        <v>70865.36643364657</v>
      </c>
      <c r="H21" s="57"/>
      <c r="I21" s="57"/>
      <c r="J21" s="57"/>
    </row>
    <row r="22" spans="1:10" ht="12.75">
      <c r="A22" s="54" t="s">
        <v>20</v>
      </c>
      <c r="B22" s="55">
        <v>2987463</v>
      </c>
      <c r="C22" s="55">
        <v>2903704</v>
      </c>
      <c r="D22" s="56">
        <f t="shared" si="0"/>
        <v>2.884557103616614</v>
      </c>
      <c r="E22" s="56">
        <f t="shared" si="2"/>
        <v>5.4</v>
      </c>
      <c r="F22" s="55">
        <f t="shared" si="1"/>
        <v>46050.235841785616</v>
      </c>
      <c r="G22" s="55">
        <f t="shared" si="3"/>
        <v>21397.712296584916</v>
      </c>
      <c r="H22" s="57"/>
      <c r="I22" s="57"/>
      <c r="J22" s="57"/>
    </row>
    <row r="23" spans="1:10" ht="12.75">
      <c r="A23" s="54" t="s">
        <v>21</v>
      </c>
      <c r="B23" s="55">
        <v>275441</v>
      </c>
      <c r="C23" s="55">
        <v>235780</v>
      </c>
      <c r="D23" s="56">
        <f t="shared" si="0"/>
        <v>16.8211892442107</v>
      </c>
      <c r="E23" s="56">
        <f t="shared" si="2"/>
        <v>0.5</v>
      </c>
      <c r="F23" s="55">
        <f t="shared" si="1"/>
        <v>4245.784135400931</v>
      </c>
      <c r="G23" s="55">
        <f>B23/$E$53*1000</f>
        <v>1972.8469516387809</v>
      </c>
      <c r="H23" s="57"/>
      <c r="I23" s="57"/>
      <c r="J23" s="57"/>
    </row>
    <row r="24" spans="1:10" ht="12.75">
      <c r="A24" s="54" t="s">
        <v>22</v>
      </c>
      <c r="B24" s="55">
        <v>82628</v>
      </c>
      <c r="C24" s="55">
        <v>19115</v>
      </c>
      <c r="D24" s="56">
        <f t="shared" si="0"/>
        <v>332.2678524718807</v>
      </c>
      <c r="E24" s="56">
        <f t="shared" si="2"/>
        <v>0.1</v>
      </c>
      <c r="F24" s="55">
        <f t="shared" si="1"/>
        <v>1273.6689582883744</v>
      </c>
      <c r="G24" s="55">
        <f t="shared" si="3"/>
        <v>591.8232867293148</v>
      </c>
      <c r="H24" s="57"/>
      <c r="I24" s="57"/>
      <c r="J24" s="57"/>
    </row>
    <row r="25" spans="1:10" ht="12.75">
      <c r="A25" s="54" t="s">
        <v>23</v>
      </c>
      <c r="B25" s="55">
        <v>2288750</v>
      </c>
      <c r="C25" s="55">
        <v>1097820</v>
      </c>
      <c r="D25" s="56">
        <f t="shared" si="0"/>
        <v>108.48135395602192</v>
      </c>
      <c r="E25" s="56">
        <f t="shared" si="2"/>
        <v>4.1</v>
      </c>
      <c r="F25" s="55">
        <f t="shared" si="1"/>
        <v>35279.92724357986</v>
      </c>
      <c r="G25" s="55">
        <f>B25/$E$53*1000</f>
        <v>16393.178432271372</v>
      </c>
      <c r="H25" s="57"/>
      <c r="I25" s="57"/>
      <c r="J25" s="57"/>
    </row>
    <row r="26" spans="1:10" ht="12.75">
      <c r="A26" s="54" t="s">
        <v>24</v>
      </c>
      <c r="B26" s="55">
        <v>750000</v>
      </c>
      <c r="C26" s="55">
        <v>750000</v>
      </c>
      <c r="D26" s="56">
        <f t="shared" si="0"/>
        <v>0</v>
      </c>
      <c r="E26" s="56">
        <f t="shared" si="2"/>
        <v>1.4</v>
      </c>
      <c r="F26" s="55">
        <f t="shared" si="1"/>
        <v>11560.871843881987</v>
      </c>
      <c r="G26" s="55">
        <f t="shared" si="3"/>
        <v>5371.877148750859</v>
      </c>
      <c r="H26" s="57"/>
      <c r="I26" s="57"/>
      <c r="J26" s="57"/>
    </row>
    <row r="27" spans="1:10" ht="12.75">
      <c r="A27" s="54" t="s">
        <v>25</v>
      </c>
      <c r="B27" s="44">
        <v>2118905</v>
      </c>
      <c r="C27" s="44">
        <v>2045793</v>
      </c>
      <c r="D27" s="56">
        <f t="shared" si="0"/>
        <v>3.5737731041214804</v>
      </c>
      <c r="E27" s="56">
        <f t="shared" si="2"/>
        <v>3.8</v>
      </c>
      <c r="F27" s="55">
        <f>B27/$E$52*1000</f>
        <v>32661.85220581435</v>
      </c>
      <c r="G27" s="55">
        <f t="shared" si="3"/>
        <v>15176.663133165253</v>
      </c>
      <c r="H27" s="57"/>
      <c r="I27" s="57"/>
      <c r="J27" s="57"/>
    </row>
    <row r="28" spans="1:10" ht="12.75">
      <c r="A28" s="59" t="s">
        <v>26</v>
      </c>
      <c r="B28" s="60">
        <v>3638001</v>
      </c>
      <c r="C28" s="55">
        <v>1017601</v>
      </c>
      <c r="D28" s="56">
        <f t="shared" si="0"/>
        <v>257.5076085813595</v>
      </c>
      <c r="E28" s="56">
        <f t="shared" si="2"/>
        <v>6.6</v>
      </c>
      <c r="F28" s="55">
        <f>B28/$E$52*1000</f>
        <v>56077.95110521935</v>
      </c>
      <c r="G28" s="55">
        <f t="shared" si="3"/>
        <v>26057.192585377034</v>
      </c>
      <c r="H28" s="57"/>
      <c r="I28" s="57"/>
      <c r="J28" s="57"/>
    </row>
    <row r="29" spans="1:10" s="66" customFormat="1" ht="13.5" thickBot="1">
      <c r="A29" s="61"/>
      <c r="B29" s="62"/>
      <c r="C29" s="63"/>
      <c r="D29" s="64"/>
      <c r="E29" s="64"/>
      <c r="F29" s="63"/>
      <c r="G29" s="63"/>
      <c r="H29" s="65"/>
      <c r="I29" s="65"/>
      <c r="J29" s="65"/>
    </row>
    <row r="30" spans="1:10" ht="12.75">
      <c r="A30" s="55"/>
      <c r="B30" s="55"/>
      <c r="C30" s="55"/>
      <c r="D30" s="55"/>
      <c r="E30" s="55"/>
      <c r="F30" s="55"/>
      <c r="G30" s="55"/>
      <c r="H30" s="57"/>
      <c r="I30" s="57"/>
      <c r="J30" s="57"/>
    </row>
    <row r="31" spans="1:10" ht="15.75">
      <c r="A31" s="94" t="s">
        <v>27</v>
      </c>
      <c r="B31" s="94"/>
      <c r="C31" s="94"/>
      <c r="D31" s="94"/>
      <c r="E31" s="94"/>
      <c r="F31" s="94"/>
      <c r="G31" s="94"/>
      <c r="H31" s="57"/>
      <c r="I31" s="57"/>
      <c r="J31" s="57"/>
    </row>
    <row r="32" spans="1:10" ht="13.5" thickBot="1">
      <c r="A32" s="44" t="s">
        <v>1</v>
      </c>
      <c r="B32" s="44"/>
      <c r="C32" s="44"/>
      <c r="D32" s="44"/>
      <c r="E32" s="44"/>
      <c r="F32" s="44"/>
      <c r="G32" s="44"/>
      <c r="H32" s="57"/>
      <c r="I32" s="57"/>
      <c r="J32" s="57"/>
    </row>
    <row r="33" spans="1:10" ht="12" customHeight="1">
      <c r="A33" s="95" t="s">
        <v>2</v>
      </c>
      <c r="B33" s="97" t="s">
        <v>84</v>
      </c>
      <c r="C33" s="97" t="s">
        <v>81</v>
      </c>
      <c r="D33" s="99" t="s">
        <v>3</v>
      </c>
      <c r="E33" s="100" t="s">
        <v>85</v>
      </c>
      <c r="F33" s="100"/>
      <c r="G33" s="101"/>
      <c r="H33" s="57"/>
      <c r="I33" s="57"/>
      <c r="J33" s="57"/>
    </row>
    <row r="34" spans="1:10" ht="12.75">
      <c r="A34" s="96"/>
      <c r="B34" s="98"/>
      <c r="C34" s="98"/>
      <c r="D34" s="98"/>
      <c r="E34" s="47" t="s">
        <v>4</v>
      </c>
      <c r="F34" s="47" t="s">
        <v>5</v>
      </c>
      <c r="G34" s="48" t="s">
        <v>6</v>
      </c>
      <c r="H34" s="57"/>
      <c r="I34" s="57"/>
      <c r="J34" s="57"/>
    </row>
    <row r="35" spans="1:10" ht="12.75">
      <c r="A35" s="49" t="s">
        <v>7</v>
      </c>
      <c r="B35" s="50">
        <f>SUM(B36:B49)</f>
        <v>55420000</v>
      </c>
      <c r="C35" s="50">
        <f>SUM(C36:C49)</f>
        <v>50278000</v>
      </c>
      <c r="D35" s="67">
        <f aca="true" t="shared" si="4" ref="D35:D49">(B35/C35-1)*100</f>
        <v>10.227137117625995</v>
      </c>
      <c r="E35" s="67">
        <f>SUM(E36:E49)</f>
        <v>99.99999999999999</v>
      </c>
      <c r="F35" s="50">
        <f>B35/$E$52*1000</f>
        <v>854271.3567839196</v>
      </c>
      <c r="G35" s="50">
        <f aca="true" t="shared" si="5" ref="G35:G49">B35/$E$53*1000</f>
        <v>396945.9087783635</v>
      </c>
      <c r="H35" s="68"/>
      <c r="I35" s="69"/>
      <c r="J35" s="57"/>
    </row>
    <row r="36" spans="1:10" ht="12.75">
      <c r="A36" s="54" t="s">
        <v>28</v>
      </c>
      <c r="B36" s="70">
        <v>406244</v>
      </c>
      <c r="C36" s="70">
        <v>404628</v>
      </c>
      <c r="D36" s="56">
        <f t="shared" si="4"/>
        <v>0.3993791828543758</v>
      </c>
      <c r="E36" s="56">
        <f>ROUND(B36/$B$35*100,1)</f>
        <v>0.7</v>
      </c>
      <c r="F36" s="55">
        <f aca="true" t="shared" si="6" ref="F36:F49">B36/$E$52*1000</f>
        <v>6262.0464284613245</v>
      </c>
      <c r="G36" s="55">
        <f>B36/$E$53*1000</f>
        <v>2909.7238138895254</v>
      </c>
      <c r="H36" s="71"/>
      <c r="I36" s="69"/>
      <c r="J36" s="57"/>
    </row>
    <row r="37" spans="1:10" ht="12.75">
      <c r="A37" s="54" t="s">
        <v>29</v>
      </c>
      <c r="B37" s="55">
        <v>5489897</v>
      </c>
      <c r="C37" s="55">
        <v>5196730</v>
      </c>
      <c r="D37" s="56">
        <f t="shared" si="4"/>
        <v>5.641374479720906</v>
      </c>
      <c r="E37" s="56">
        <f>ROUND(B37/$B$35*100,1)</f>
        <v>9.9</v>
      </c>
      <c r="F37" s="55">
        <f t="shared" si="6"/>
        <v>84623.99420414958</v>
      </c>
      <c r="G37" s="55">
        <f t="shared" si="5"/>
        <v>39321.4029910612</v>
      </c>
      <c r="H37" s="71"/>
      <c r="I37" s="69"/>
      <c r="J37" s="57"/>
    </row>
    <row r="38" spans="1:10" ht="12.75">
      <c r="A38" s="54" t="s">
        <v>30</v>
      </c>
      <c r="B38" s="55">
        <v>25470748</v>
      </c>
      <c r="C38" s="55">
        <v>25859995</v>
      </c>
      <c r="D38" s="56">
        <f t="shared" si="4"/>
        <v>-1.5052091077357166</v>
      </c>
      <c r="E38" s="56">
        <f>ROUND(B38/$B$35*100,1)</f>
        <v>46</v>
      </c>
      <c r="F38" s="55">
        <f>B38/$E$52*1000</f>
        <v>392618.7378610846</v>
      </c>
      <c r="G38" s="55">
        <f t="shared" si="5"/>
        <v>182434.3055237222</v>
      </c>
      <c r="H38" s="71"/>
      <c r="I38" s="69"/>
      <c r="J38" s="57"/>
    </row>
    <row r="39" spans="1:10" ht="12.75">
      <c r="A39" s="54" t="s">
        <v>31</v>
      </c>
      <c r="B39" s="55">
        <v>3586079</v>
      </c>
      <c r="C39" s="55">
        <v>3582839</v>
      </c>
      <c r="D39" s="56">
        <f t="shared" si="4"/>
        <v>0.0904310799340946</v>
      </c>
      <c r="E39" s="56">
        <f>ROUND(B39/$B$35*100,1)</f>
        <v>6.5</v>
      </c>
      <c r="F39" s="55">
        <f t="shared" si="6"/>
        <v>55277.5996547153</v>
      </c>
      <c r="G39" s="55">
        <f t="shared" si="5"/>
        <v>25685.301111620443</v>
      </c>
      <c r="H39" s="71"/>
      <c r="I39" s="69"/>
      <c r="J39" s="57"/>
    </row>
    <row r="40" spans="1:10" ht="12.75">
      <c r="A40" s="54" t="s">
        <v>32</v>
      </c>
      <c r="B40" s="55">
        <v>79625</v>
      </c>
      <c r="C40" s="55">
        <v>61831</v>
      </c>
      <c r="D40" s="56">
        <f t="shared" si="4"/>
        <v>28.778444469602626</v>
      </c>
      <c r="E40" s="56">
        <f aca="true" t="shared" si="7" ref="E40:E46">ROUND(B40/$B$35*100,1)</f>
        <v>0.1</v>
      </c>
      <c r="F40" s="55">
        <f t="shared" si="6"/>
        <v>1227.3792274254708</v>
      </c>
      <c r="G40" s="55">
        <f t="shared" si="5"/>
        <v>570.3142906257162</v>
      </c>
      <c r="H40" s="71"/>
      <c r="I40" s="69"/>
      <c r="J40" s="57"/>
    </row>
    <row r="41" spans="1:10" ht="12.75">
      <c r="A41" s="54" t="s">
        <v>33</v>
      </c>
      <c r="B41" s="55">
        <v>7982</v>
      </c>
      <c r="C41" s="55">
        <v>6320</v>
      </c>
      <c r="D41" s="56">
        <f t="shared" si="4"/>
        <v>26.297468354430386</v>
      </c>
      <c r="E41" s="56">
        <f t="shared" si="7"/>
        <v>0</v>
      </c>
      <c r="F41" s="55">
        <f t="shared" si="6"/>
        <v>123.03850541048803</v>
      </c>
      <c r="G41" s="55">
        <f t="shared" si="5"/>
        <v>57.17109786843914</v>
      </c>
      <c r="H41" s="71"/>
      <c r="I41" s="69"/>
      <c r="J41" s="57"/>
    </row>
    <row r="42" spans="1:10" ht="12.75">
      <c r="A42" s="54" t="s">
        <v>34</v>
      </c>
      <c r="B42" s="55">
        <v>617549</v>
      </c>
      <c r="C42" s="55">
        <v>603292</v>
      </c>
      <c r="D42" s="56">
        <f t="shared" si="4"/>
        <v>2.363200572856927</v>
      </c>
      <c r="E42" s="56">
        <f>ROUND(B42/$B$35*100,1)</f>
        <v>1.1</v>
      </c>
      <c r="F42" s="55">
        <f t="shared" si="6"/>
        <v>9519.206461756636</v>
      </c>
      <c r="G42" s="55">
        <f t="shared" si="5"/>
        <v>4423.196481778593</v>
      </c>
      <c r="H42" s="71"/>
      <c r="I42" s="69"/>
      <c r="J42" s="57"/>
    </row>
    <row r="43" spans="1:10" ht="12.75">
      <c r="A43" s="54" t="s">
        <v>35</v>
      </c>
      <c r="B43" s="55">
        <v>5088265</v>
      </c>
      <c r="C43" s="55">
        <v>4357787</v>
      </c>
      <c r="D43" s="56">
        <f t="shared" si="4"/>
        <v>16.76259073699564</v>
      </c>
      <c r="E43" s="56">
        <f t="shared" si="7"/>
        <v>9.2</v>
      </c>
      <c r="F43" s="55">
        <f t="shared" si="6"/>
        <v>78433.03943028023</v>
      </c>
      <c r="G43" s="55">
        <f t="shared" si="5"/>
        <v>36444.712640385056</v>
      </c>
      <c r="H43" s="71"/>
      <c r="I43" s="69"/>
      <c r="J43" s="57"/>
    </row>
    <row r="44" spans="1:10" ht="12.75">
      <c r="A44" s="54" t="s">
        <v>36</v>
      </c>
      <c r="B44" s="55">
        <v>1596352</v>
      </c>
      <c r="C44" s="55">
        <v>1625803</v>
      </c>
      <c r="D44" s="56">
        <f t="shared" si="4"/>
        <v>-1.8114740838834686</v>
      </c>
      <c r="E44" s="56">
        <f>ROUND(B44/$B$35*100,1)</f>
        <v>2.9</v>
      </c>
      <c r="F44" s="55">
        <f>B44/$E$52*1000</f>
        <v>24606.961186299595</v>
      </c>
      <c r="G44" s="55">
        <f t="shared" si="5"/>
        <v>11433.87577355031</v>
      </c>
      <c r="H44" s="71"/>
      <c r="I44" s="69"/>
      <c r="J44" s="57"/>
    </row>
    <row r="45" spans="1:10" ht="12.75">
      <c r="A45" s="54" t="s">
        <v>37</v>
      </c>
      <c r="B45" s="55">
        <v>9758613</v>
      </c>
      <c r="C45" s="55">
        <v>5267219</v>
      </c>
      <c r="D45" s="56">
        <f t="shared" si="4"/>
        <v>85.27069028267098</v>
      </c>
      <c r="E45" s="56">
        <f>ROUND(B45/$B$35*100,1)</f>
        <v>17.6</v>
      </c>
      <c r="F45" s="55">
        <f t="shared" si="6"/>
        <v>150424.09902272097</v>
      </c>
      <c r="G45" s="55">
        <f t="shared" si="5"/>
        <v>69896.09357093742</v>
      </c>
      <c r="H45" s="71"/>
      <c r="I45" s="69"/>
      <c r="J45" s="57"/>
    </row>
    <row r="46" spans="1:10" ht="12.75">
      <c r="A46" s="54" t="s">
        <v>38</v>
      </c>
      <c r="B46" s="55">
        <v>10</v>
      </c>
      <c r="C46" s="55">
        <v>10</v>
      </c>
      <c r="D46" s="56">
        <f t="shared" si="4"/>
        <v>0</v>
      </c>
      <c r="E46" s="56">
        <f t="shared" si="7"/>
        <v>0</v>
      </c>
      <c r="F46" s="55">
        <f t="shared" si="6"/>
        <v>0.15414495791842647</v>
      </c>
      <c r="G46" s="55">
        <f t="shared" si="5"/>
        <v>0.07162502865001145</v>
      </c>
      <c r="H46" s="71"/>
      <c r="I46" s="69"/>
      <c r="J46" s="57"/>
    </row>
    <row r="47" spans="1:10" ht="12.75">
      <c r="A47" s="54" t="s">
        <v>39</v>
      </c>
      <c r="B47" s="55">
        <v>3108684</v>
      </c>
      <c r="C47" s="55">
        <v>3146729</v>
      </c>
      <c r="D47" s="56">
        <f t="shared" si="4"/>
        <v>-1.2090332532607717</v>
      </c>
      <c r="E47" s="56">
        <f>ROUND(B47/$B$35*100,1)</f>
        <v>5.6</v>
      </c>
      <c r="F47" s="55">
        <f t="shared" si="6"/>
        <v>47918.79643616857</v>
      </c>
      <c r="G47" s="55">
        <f t="shared" si="5"/>
        <v>22265.958056383224</v>
      </c>
      <c r="H47" s="71"/>
      <c r="I47" s="69"/>
      <c r="J47" s="57"/>
    </row>
    <row r="48" spans="1:10" ht="12.75">
      <c r="A48" s="54" t="s">
        <v>40</v>
      </c>
      <c r="B48" s="55">
        <v>149952</v>
      </c>
      <c r="C48" s="55">
        <v>104817</v>
      </c>
      <c r="D48" s="56">
        <f t="shared" si="4"/>
        <v>43.060763044162684</v>
      </c>
      <c r="E48" s="56">
        <f>ROUND(B48/$B$35*100,1)</f>
        <v>0.3</v>
      </c>
      <c r="F48" s="55">
        <f t="shared" si="6"/>
        <v>2311.434472978389</v>
      </c>
      <c r="G48" s="55">
        <f t="shared" si="5"/>
        <v>1074.0316296126518</v>
      </c>
      <c r="H48" s="71"/>
      <c r="I48" s="69"/>
      <c r="J48" s="57"/>
    </row>
    <row r="49" spans="1:10" ht="12.75">
      <c r="A49" s="59" t="s">
        <v>41</v>
      </c>
      <c r="B49" s="60">
        <v>60000</v>
      </c>
      <c r="C49" s="55">
        <v>60000</v>
      </c>
      <c r="D49" s="56">
        <f t="shared" si="4"/>
        <v>0</v>
      </c>
      <c r="E49" s="56">
        <f>ROUND(B49/$B$35*100,1)</f>
        <v>0.1</v>
      </c>
      <c r="F49" s="55">
        <f t="shared" si="6"/>
        <v>924.8697475105589</v>
      </c>
      <c r="G49" s="55">
        <f t="shared" si="5"/>
        <v>429.7501719000688</v>
      </c>
      <c r="H49" s="71"/>
      <c r="I49" s="69"/>
      <c r="J49" s="57"/>
    </row>
    <row r="50" spans="1:10" ht="13.5" thickBot="1">
      <c r="A50" s="72"/>
      <c r="B50" s="62"/>
      <c r="C50" s="63"/>
      <c r="D50" s="64"/>
      <c r="E50" s="64"/>
      <c r="F50" s="63"/>
      <c r="G50" s="63"/>
      <c r="H50" s="57"/>
      <c r="I50" s="69"/>
      <c r="J50" s="57"/>
    </row>
    <row r="51" spans="1:10" ht="12.75">
      <c r="A51" s="55"/>
      <c r="B51" s="55"/>
      <c r="C51" s="55"/>
      <c r="D51" s="55"/>
      <c r="E51" s="55"/>
      <c r="F51" s="55"/>
      <c r="G51" s="55"/>
      <c r="H51" s="57"/>
      <c r="I51" s="57"/>
      <c r="J51" s="57"/>
    </row>
    <row r="52" spans="1:10" ht="12.75">
      <c r="A52" s="73" t="s">
        <v>86</v>
      </c>
      <c r="B52" s="55"/>
      <c r="C52" s="55"/>
      <c r="D52" s="70" t="s">
        <v>42</v>
      </c>
      <c r="E52" s="55">
        <v>64874</v>
      </c>
      <c r="F52" s="44" t="s">
        <v>43</v>
      </c>
      <c r="G52" s="55"/>
      <c r="H52" s="57"/>
      <c r="I52" s="57"/>
      <c r="J52" s="57"/>
    </row>
    <row r="53" spans="1:10" ht="12.75">
      <c r="A53" s="55"/>
      <c r="B53" s="44"/>
      <c r="C53" s="44"/>
      <c r="D53" s="70" t="s">
        <v>44</v>
      </c>
      <c r="E53" s="55">
        <v>139616</v>
      </c>
      <c r="F53" s="55" t="s">
        <v>45</v>
      </c>
      <c r="G53" s="55"/>
      <c r="H53" s="57"/>
      <c r="I53" s="57"/>
      <c r="J53" s="57"/>
    </row>
    <row r="54" spans="1:10" ht="12">
      <c r="A54" s="57"/>
      <c r="E54" s="57"/>
      <c r="F54" s="57"/>
      <c r="G54" s="57"/>
      <c r="H54" s="57"/>
      <c r="I54" s="57"/>
      <c r="J54" s="57"/>
    </row>
    <row r="55" spans="1:10" ht="12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2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</sheetData>
  <sheetProtection/>
  <mergeCells count="13">
    <mergeCell ref="A31:G31"/>
    <mergeCell ref="A33:A34"/>
    <mergeCell ref="B33:B34"/>
    <mergeCell ref="C33:C34"/>
    <mergeCell ref="D33:D34"/>
    <mergeCell ref="E33:G33"/>
    <mergeCell ref="A1:G1"/>
    <mergeCell ref="A2:G2"/>
    <mergeCell ref="A4:A5"/>
    <mergeCell ref="B4:B5"/>
    <mergeCell ref="C4:C5"/>
    <mergeCell ref="D4:D5"/>
    <mergeCell ref="E4:G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zoomScaleSheetLayoutView="100" zoomScalePageLayoutView="0" workbookViewId="0" topLeftCell="A1">
      <selection activeCell="E35" sqref="E35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90</v>
      </c>
      <c r="C4" s="97" t="s">
        <v>84</v>
      </c>
      <c r="D4" s="99" t="s">
        <v>3</v>
      </c>
      <c r="E4" s="99" t="s">
        <v>95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SUM(B7:B29)</f>
        <v>59779000</v>
      </c>
      <c r="C6" s="50">
        <f>SUM(C7:C29)</f>
        <v>55420000</v>
      </c>
      <c r="D6" s="51">
        <f aca="true" t="shared" si="0" ref="D6:D29">(B6/C6-1)*100</f>
        <v>7.8653915553951625</v>
      </c>
      <c r="E6" s="51">
        <f>SUM(E7:E29)</f>
        <v>100</v>
      </c>
      <c r="F6" s="50">
        <f aca="true" t="shared" si="1" ref="F6:F27">B6/$E$53*1000</f>
        <v>907378.4550932742</v>
      </c>
      <c r="G6" s="50">
        <f>B6/$E$54*1000</f>
        <v>425043.72804709827</v>
      </c>
      <c r="H6" s="52"/>
      <c r="I6" s="52"/>
      <c r="J6" s="52"/>
    </row>
    <row r="7" spans="1:10" ht="13.5" customHeight="1">
      <c r="A7" s="54" t="s">
        <v>8</v>
      </c>
      <c r="B7" s="75">
        <v>28464109</v>
      </c>
      <c r="C7" s="55">
        <v>28550038</v>
      </c>
      <c r="D7" s="56">
        <f t="shared" si="0"/>
        <v>-0.30097683232506167</v>
      </c>
      <c r="E7" s="56">
        <f>ROUND(B7/$B$6*100,1)</f>
        <v>47.6</v>
      </c>
      <c r="F7" s="55">
        <f>B7/$E$53*1000</f>
        <v>432053.3841319956</v>
      </c>
      <c r="G7" s="55">
        <f>B7/$E$54*1000</f>
        <v>202386.9754411911</v>
      </c>
      <c r="H7" s="57"/>
      <c r="I7" s="57"/>
      <c r="J7" s="57"/>
    </row>
    <row r="8" spans="1:10" ht="13.5" customHeight="1">
      <c r="A8" s="54" t="s">
        <v>9</v>
      </c>
      <c r="B8" s="75">
        <v>227000</v>
      </c>
      <c r="C8" s="55">
        <v>227000</v>
      </c>
      <c r="D8" s="56">
        <f t="shared" si="0"/>
        <v>0</v>
      </c>
      <c r="E8" s="56">
        <f aca="true" t="shared" si="2" ref="E8:E29">ROUND(B8/$B$6*100,1)</f>
        <v>0.4</v>
      </c>
      <c r="F8" s="55">
        <f t="shared" si="1"/>
        <v>3445.6064722757696</v>
      </c>
      <c r="G8" s="55">
        <f aca="true" t="shared" si="3" ref="G8:G29">B8/$E$54*1000</f>
        <v>1614.0271042789493</v>
      </c>
      <c r="H8" s="57"/>
      <c r="I8" s="57"/>
      <c r="J8" s="57"/>
    </row>
    <row r="9" spans="1:10" ht="13.5" customHeight="1">
      <c r="A9" s="54" t="s">
        <v>10</v>
      </c>
      <c r="B9" s="75">
        <v>18000</v>
      </c>
      <c r="C9" s="55">
        <v>36000</v>
      </c>
      <c r="D9" s="56">
        <f t="shared" si="0"/>
        <v>-50</v>
      </c>
      <c r="E9" s="56">
        <f>ROUND(B9/$B$6*100,1)</f>
        <v>0</v>
      </c>
      <c r="F9" s="55">
        <f t="shared" si="1"/>
        <v>273.219896480017</v>
      </c>
      <c r="G9" s="55">
        <f t="shared" si="3"/>
        <v>127.98452809260391</v>
      </c>
      <c r="H9" s="57"/>
      <c r="I9" s="57"/>
      <c r="J9" s="57"/>
    </row>
    <row r="10" spans="1:10" ht="12.75">
      <c r="A10" s="54" t="s">
        <v>46</v>
      </c>
      <c r="B10" s="75">
        <v>120000</v>
      </c>
      <c r="C10" s="55">
        <v>110000</v>
      </c>
      <c r="D10" s="56">
        <f t="shared" si="0"/>
        <v>9.090909090909083</v>
      </c>
      <c r="E10" s="56">
        <f>ROUND(B10/$B$6*100,1)</f>
        <v>0.2</v>
      </c>
      <c r="F10" s="55">
        <f t="shared" si="1"/>
        <v>1821.4659765334466</v>
      </c>
      <c r="G10" s="55">
        <f t="shared" si="3"/>
        <v>853.2301872840261</v>
      </c>
      <c r="H10" s="57"/>
      <c r="I10" s="57"/>
      <c r="J10" s="57"/>
    </row>
    <row r="11" spans="1:10" ht="12.75">
      <c r="A11" s="58" t="s">
        <v>47</v>
      </c>
      <c r="B11" s="75">
        <v>90000</v>
      </c>
      <c r="C11" s="55">
        <v>90000</v>
      </c>
      <c r="D11" s="56">
        <f t="shared" si="0"/>
        <v>0</v>
      </c>
      <c r="E11" s="56">
        <f>ROUND(B11/$B$6*100,1)</f>
        <v>0.2</v>
      </c>
      <c r="F11" s="55">
        <f t="shared" si="1"/>
        <v>1366.099482400085</v>
      </c>
      <c r="G11" s="55">
        <f t="shared" si="3"/>
        <v>639.9226404630197</v>
      </c>
      <c r="H11" s="57"/>
      <c r="I11" s="57"/>
      <c r="J11" s="57"/>
    </row>
    <row r="12" spans="1:10" ht="12.75">
      <c r="A12" s="78" t="s">
        <v>91</v>
      </c>
      <c r="B12" s="79">
        <v>263000</v>
      </c>
      <c r="C12" s="73">
        <v>0</v>
      </c>
      <c r="D12" s="80" t="s">
        <v>92</v>
      </c>
      <c r="E12" s="81">
        <f>ROUND(B12/$B$6*100,1)</f>
        <v>0.4</v>
      </c>
      <c r="F12" s="73">
        <f t="shared" si="1"/>
        <v>3992.0462652358037</v>
      </c>
      <c r="G12" s="73">
        <f t="shared" si="3"/>
        <v>1869.9961604641574</v>
      </c>
      <c r="H12" s="57"/>
      <c r="I12" s="57"/>
      <c r="J12" s="57"/>
    </row>
    <row r="13" spans="1:10" ht="12.75">
      <c r="A13" s="54" t="s">
        <v>11</v>
      </c>
      <c r="B13" s="75">
        <v>2800000</v>
      </c>
      <c r="C13" s="55">
        <v>2500000</v>
      </c>
      <c r="D13" s="56">
        <f t="shared" si="0"/>
        <v>12.00000000000001</v>
      </c>
      <c r="E13" s="56">
        <f t="shared" si="2"/>
        <v>4.7</v>
      </c>
      <c r="F13" s="55">
        <f>B13/$E$53*1000</f>
        <v>42500.872785780426</v>
      </c>
      <c r="G13" s="55">
        <f t="shared" si="3"/>
        <v>19908.70436996061</v>
      </c>
      <c r="H13" s="57"/>
      <c r="I13" s="57"/>
      <c r="J13" s="57"/>
    </row>
    <row r="14" spans="1:10" ht="12.75">
      <c r="A14" s="58" t="s">
        <v>12</v>
      </c>
      <c r="B14" s="75">
        <v>7000</v>
      </c>
      <c r="C14" s="55">
        <v>7000</v>
      </c>
      <c r="D14" s="56">
        <f t="shared" si="0"/>
        <v>0</v>
      </c>
      <c r="E14" s="56">
        <f t="shared" si="2"/>
        <v>0</v>
      </c>
      <c r="F14" s="55">
        <f t="shared" si="1"/>
        <v>106.25218196445107</v>
      </c>
      <c r="G14" s="55">
        <f t="shared" si="3"/>
        <v>49.77176092490152</v>
      </c>
      <c r="H14" s="57"/>
      <c r="I14" s="57"/>
      <c r="J14" s="57"/>
    </row>
    <row r="15" spans="1:10" ht="12.75">
      <c r="A15" s="54" t="s">
        <v>13</v>
      </c>
      <c r="B15" s="75">
        <v>0</v>
      </c>
      <c r="C15" s="55">
        <v>41000</v>
      </c>
      <c r="D15" s="56">
        <f t="shared" si="0"/>
        <v>-100</v>
      </c>
      <c r="E15" s="56">
        <f t="shared" si="2"/>
        <v>0</v>
      </c>
      <c r="F15" s="55">
        <f t="shared" si="1"/>
        <v>0</v>
      </c>
      <c r="G15" s="55">
        <f t="shared" si="3"/>
        <v>0</v>
      </c>
      <c r="H15" s="57"/>
      <c r="I15" s="57"/>
      <c r="J15" s="57"/>
    </row>
    <row r="16" spans="1:10" ht="12.75">
      <c r="A16" s="54" t="s">
        <v>87</v>
      </c>
      <c r="B16" s="75">
        <v>35000</v>
      </c>
      <c r="C16" s="55">
        <v>16000</v>
      </c>
      <c r="D16" s="56">
        <f t="shared" si="0"/>
        <v>118.75</v>
      </c>
      <c r="E16" s="56">
        <f>ROUND(B16/$B$6*100,1)</f>
        <v>0.1</v>
      </c>
      <c r="F16" s="55">
        <f>B16/$E$53*1000</f>
        <v>531.2609098222553</v>
      </c>
      <c r="G16" s="55">
        <f>B16/$E$54*1000</f>
        <v>248.8588046245076</v>
      </c>
      <c r="H16" s="57"/>
      <c r="I16" s="57"/>
      <c r="J16" s="57"/>
    </row>
    <row r="17" spans="1:10" ht="12.75">
      <c r="A17" s="54" t="s">
        <v>14</v>
      </c>
      <c r="B17" s="75">
        <v>180000</v>
      </c>
      <c r="C17" s="55">
        <v>160000</v>
      </c>
      <c r="D17" s="56">
        <f t="shared" si="0"/>
        <v>12.5</v>
      </c>
      <c r="E17" s="56">
        <f t="shared" si="2"/>
        <v>0.3</v>
      </c>
      <c r="F17" s="55">
        <f t="shared" si="1"/>
        <v>2732.19896480017</v>
      </c>
      <c r="G17" s="55">
        <f t="shared" si="3"/>
        <v>1279.8452809260393</v>
      </c>
      <c r="H17" s="57"/>
      <c r="I17" s="57"/>
      <c r="J17" s="57"/>
    </row>
    <row r="18" spans="1:10" ht="12.75">
      <c r="A18" s="54" t="s">
        <v>15</v>
      </c>
      <c r="B18" s="75">
        <v>20000</v>
      </c>
      <c r="C18" s="55">
        <v>20000</v>
      </c>
      <c r="D18" s="56">
        <f t="shared" si="0"/>
        <v>0</v>
      </c>
      <c r="E18" s="56">
        <f>ROUND(B18/$B$6*100,1)</f>
        <v>0</v>
      </c>
      <c r="F18" s="55">
        <f t="shared" si="1"/>
        <v>303.57766275557447</v>
      </c>
      <c r="G18" s="55">
        <f t="shared" si="3"/>
        <v>142.20503121400435</v>
      </c>
      <c r="H18" s="57"/>
      <c r="I18" s="57"/>
      <c r="J18" s="57"/>
    </row>
    <row r="19" spans="1:10" ht="12.75">
      <c r="A19" s="58" t="s">
        <v>16</v>
      </c>
      <c r="B19" s="75">
        <v>18000</v>
      </c>
      <c r="C19" s="55">
        <v>18000</v>
      </c>
      <c r="D19" s="56">
        <f t="shared" si="0"/>
        <v>0</v>
      </c>
      <c r="E19" s="56">
        <f>ROUND(B19/$B$6*100,1)</f>
        <v>0</v>
      </c>
      <c r="F19" s="55">
        <f t="shared" si="1"/>
        <v>273.219896480017</v>
      </c>
      <c r="G19" s="55">
        <f t="shared" si="3"/>
        <v>127.98452809260391</v>
      </c>
      <c r="H19" s="57"/>
      <c r="I19" s="57"/>
      <c r="J19" s="57"/>
    </row>
    <row r="20" spans="1:10" ht="12.75">
      <c r="A20" s="54" t="s">
        <v>17</v>
      </c>
      <c r="B20" s="75">
        <v>505908</v>
      </c>
      <c r="C20" s="55">
        <v>947894</v>
      </c>
      <c r="D20" s="56">
        <f t="shared" si="0"/>
        <v>-46.62820948333886</v>
      </c>
      <c r="E20" s="56">
        <f>ROUND(B20/$B$6*100,1)+0.1</f>
        <v>0.9</v>
      </c>
      <c r="F20" s="55">
        <f>B20/$E$53*1000</f>
        <v>7679.1184104673575</v>
      </c>
      <c r="G20" s="55">
        <f t="shared" si="3"/>
        <v>3597.133146570726</v>
      </c>
      <c r="H20" s="57"/>
      <c r="I20" s="57"/>
      <c r="J20" s="57"/>
    </row>
    <row r="21" spans="1:10" ht="12.75">
      <c r="A21" s="54" t="s">
        <v>18</v>
      </c>
      <c r="B21" s="75">
        <v>564221</v>
      </c>
      <c r="C21" s="55">
        <v>661941</v>
      </c>
      <c r="D21" s="56">
        <f t="shared" si="0"/>
        <v>-14.762645009147345</v>
      </c>
      <c r="E21" s="56">
        <f>ROUND(B21/$B$6*100,1)</f>
        <v>0.9</v>
      </c>
      <c r="F21" s="55">
        <f t="shared" si="1"/>
        <v>8564.24462288065</v>
      </c>
      <c r="G21" s="55">
        <f t="shared" si="3"/>
        <v>4011.753245829837</v>
      </c>
      <c r="H21" s="57"/>
      <c r="I21" s="57"/>
      <c r="J21" s="57"/>
    </row>
    <row r="22" spans="1:10" ht="12.75">
      <c r="A22" s="54" t="s">
        <v>19</v>
      </c>
      <c r="B22" s="75">
        <v>10947144</v>
      </c>
      <c r="C22" s="55">
        <v>9893939</v>
      </c>
      <c r="D22" s="56">
        <f t="shared" si="0"/>
        <v>10.644951419247683</v>
      </c>
      <c r="E22" s="56">
        <f t="shared" si="2"/>
        <v>18.3</v>
      </c>
      <c r="F22" s="55">
        <f t="shared" si="1"/>
        <v>166165.41946843552</v>
      </c>
      <c r="G22" s="55">
        <f t="shared" si="3"/>
        <v>77836.94771121001</v>
      </c>
      <c r="H22" s="57"/>
      <c r="I22" s="57"/>
      <c r="J22" s="57"/>
    </row>
    <row r="23" spans="1:10" ht="12.75">
      <c r="A23" s="54" t="s">
        <v>20</v>
      </c>
      <c r="B23" s="75">
        <v>3422885</v>
      </c>
      <c r="C23" s="55">
        <v>2987463</v>
      </c>
      <c r="D23" s="56">
        <f t="shared" si="0"/>
        <v>14.574975489236186</v>
      </c>
      <c r="E23" s="56">
        <f t="shared" si="2"/>
        <v>5.7</v>
      </c>
      <c r="F23" s="55">
        <f t="shared" si="1"/>
        <v>51955.57140905572</v>
      </c>
      <c r="G23" s="55">
        <f t="shared" si="3"/>
        <v>24337.573413347363</v>
      </c>
      <c r="H23" s="57"/>
      <c r="I23" s="57"/>
      <c r="J23" s="57"/>
    </row>
    <row r="24" spans="1:10" ht="12.75">
      <c r="A24" s="54" t="s">
        <v>21</v>
      </c>
      <c r="B24" s="75">
        <v>290710</v>
      </c>
      <c r="C24" s="55">
        <v>275441</v>
      </c>
      <c r="D24" s="56">
        <f t="shared" si="0"/>
        <v>5.543473920004649</v>
      </c>
      <c r="E24" s="56">
        <f t="shared" si="2"/>
        <v>0.5</v>
      </c>
      <c r="F24" s="55">
        <f t="shared" si="1"/>
        <v>4412.653116983653</v>
      </c>
      <c r="G24" s="55">
        <f>B24/$E$54*1000</f>
        <v>2067.0212312111603</v>
      </c>
      <c r="H24" s="57"/>
      <c r="I24" s="57"/>
      <c r="J24" s="57"/>
    </row>
    <row r="25" spans="1:10" ht="12.75">
      <c r="A25" s="54" t="s">
        <v>22</v>
      </c>
      <c r="B25" s="75">
        <v>15578</v>
      </c>
      <c r="C25" s="55">
        <v>82628</v>
      </c>
      <c r="D25" s="56">
        <f t="shared" si="0"/>
        <v>-81.1468267415404</v>
      </c>
      <c r="E25" s="56">
        <f t="shared" si="2"/>
        <v>0</v>
      </c>
      <c r="F25" s="55">
        <f t="shared" si="1"/>
        <v>236.45664152031694</v>
      </c>
      <c r="G25" s="55">
        <f t="shared" si="3"/>
        <v>110.76349881258798</v>
      </c>
      <c r="H25" s="57"/>
      <c r="I25" s="57"/>
      <c r="J25" s="57"/>
    </row>
    <row r="26" spans="1:10" ht="12.75">
      <c r="A26" s="54" t="s">
        <v>23</v>
      </c>
      <c r="B26" s="75">
        <v>3923393</v>
      </c>
      <c r="C26" s="55">
        <v>2288750</v>
      </c>
      <c r="D26" s="56">
        <f t="shared" si="0"/>
        <v>71.42077553249591</v>
      </c>
      <c r="E26" s="56">
        <f t="shared" si="2"/>
        <v>6.6</v>
      </c>
      <c r="F26" s="55">
        <f t="shared" si="1"/>
        <v>59552.72385057908</v>
      </c>
      <c r="G26" s="55">
        <f>B26/$E$54*1000</f>
        <v>27896.31120149031</v>
      </c>
      <c r="H26" s="57"/>
      <c r="I26" s="57"/>
      <c r="J26" s="57"/>
    </row>
    <row r="27" spans="1:10" ht="12.75">
      <c r="A27" s="54" t="s">
        <v>24</v>
      </c>
      <c r="B27" s="75">
        <v>750000</v>
      </c>
      <c r="C27" s="55">
        <v>750000</v>
      </c>
      <c r="D27" s="56">
        <f t="shared" si="0"/>
        <v>0</v>
      </c>
      <c r="E27" s="56">
        <f t="shared" si="2"/>
        <v>1.3</v>
      </c>
      <c r="F27" s="55">
        <f t="shared" si="1"/>
        <v>11384.16235333404</v>
      </c>
      <c r="G27" s="55">
        <f t="shared" si="3"/>
        <v>5332.688670525164</v>
      </c>
      <c r="H27" s="57"/>
      <c r="I27" s="57"/>
      <c r="J27" s="57"/>
    </row>
    <row r="28" spans="1:10" ht="12.75">
      <c r="A28" s="54" t="s">
        <v>25</v>
      </c>
      <c r="B28" s="76">
        <v>2100851</v>
      </c>
      <c r="C28" s="44">
        <v>2118905</v>
      </c>
      <c r="D28" s="56">
        <f t="shared" si="0"/>
        <v>-0.8520438622779181</v>
      </c>
      <c r="E28" s="56">
        <f t="shared" si="2"/>
        <v>3.5</v>
      </c>
      <c r="F28" s="55">
        <f>B28/$E$53*1000</f>
        <v>31888.571818885568</v>
      </c>
      <c r="G28" s="55">
        <f t="shared" si="3"/>
        <v>14937.579101548612</v>
      </c>
      <c r="H28" s="57"/>
      <c r="I28" s="57"/>
      <c r="J28" s="57"/>
    </row>
    <row r="29" spans="1:10" ht="12.75">
      <c r="A29" s="59" t="s">
        <v>26</v>
      </c>
      <c r="B29" s="77">
        <v>5016201</v>
      </c>
      <c r="C29" s="55">
        <v>3638001</v>
      </c>
      <c r="D29" s="56">
        <f t="shared" si="0"/>
        <v>37.883442033138536</v>
      </c>
      <c r="E29" s="56">
        <f t="shared" si="2"/>
        <v>8.4</v>
      </c>
      <c r="F29" s="55">
        <f>B29/$E$53*1000</f>
        <v>76140.32877460876</v>
      </c>
      <c r="G29" s="55">
        <f t="shared" si="3"/>
        <v>35666.45098903599</v>
      </c>
      <c r="H29" s="57"/>
      <c r="I29" s="57"/>
      <c r="J29" s="57"/>
    </row>
    <row r="30" spans="1:10" s="66" customFormat="1" ht="13.5" thickBot="1">
      <c r="A30" s="61"/>
      <c r="B30" s="62"/>
      <c r="C30" s="63"/>
      <c r="D30" s="64"/>
      <c r="E30" s="64"/>
      <c r="F30" s="63"/>
      <c r="G30" s="63"/>
      <c r="H30" s="65"/>
      <c r="I30" s="65"/>
      <c r="J30" s="65"/>
    </row>
    <row r="31" spans="1:10" ht="12.75">
      <c r="A31" s="55"/>
      <c r="B31" s="55"/>
      <c r="C31" s="55"/>
      <c r="D31" s="55"/>
      <c r="E31" s="55"/>
      <c r="F31" s="55"/>
      <c r="G31" s="55"/>
      <c r="H31" s="57"/>
      <c r="I31" s="57"/>
      <c r="J31" s="57"/>
    </row>
    <row r="32" spans="1:10" ht="15.75">
      <c r="A32" s="94" t="s">
        <v>27</v>
      </c>
      <c r="B32" s="94"/>
      <c r="C32" s="94"/>
      <c r="D32" s="94"/>
      <c r="E32" s="94"/>
      <c r="F32" s="94"/>
      <c r="G32" s="94"/>
      <c r="H32" s="57"/>
      <c r="I32" s="57"/>
      <c r="J32" s="57"/>
    </row>
    <row r="33" spans="1:10" ht="13.5" thickBot="1">
      <c r="A33" s="44" t="s">
        <v>1</v>
      </c>
      <c r="B33" s="44"/>
      <c r="C33" s="44"/>
      <c r="D33" s="44"/>
      <c r="E33" s="44"/>
      <c r="F33" s="44"/>
      <c r="G33" s="44"/>
      <c r="H33" s="57"/>
      <c r="I33" s="57"/>
      <c r="J33" s="57"/>
    </row>
    <row r="34" spans="1:10" ht="12" customHeight="1">
      <c r="A34" s="95" t="s">
        <v>2</v>
      </c>
      <c r="B34" s="97" t="s">
        <v>90</v>
      </c>
      <c r="C34" s="97" t="s">
        <v>84</v>
      </c>
      <c r="D34" s="99" t="s">
        <v>3</v>
      </c>
      <c r="E34" s="100" t="s">
        <v>95</v>
      </c>
      <c r="F34" s="100"/>
      <c r="G34" s="101"/>
      <c r="H34" s="57"/>
      <c r="I34" s="57"/>
      <c r="J34" s="57"/>
    </row>
    <row r="35" spans="1:10" ht="12.75">
      <c r="A35" s="96"/>
      <c r="B35" s="98"/>
      <c r="C35" s="98"/>
      <c r="D35" s="98"/>
      <c r="E35" s="47" t="s">
        <v>4</v>
      </c>
      <c r="F35" s="47" t="s">
        <v>5</v>
      </c>
      <c r="G35" s="48" t="s">
        <v>6</v>
      </c>
      <c r="H35" s="57"/>
      <c r="I35" s="57"/>
      <c r="J35" s="57"/>
    </row>
    <row r="36" spans="1:10" ht="12.75">
      <c r="A36" s="49" t="s">
        <v>7</v>
      </c>
      <c r="B36" s="50">
        <f>SUM(B37:B50)</f>
        <v>59779000</v>
      </c>
      <c r="C36" s="50">
        <f>SUM(C37:C50)</f>
        <v>55420000</v>
      </c>
      <c r="D36" s="67">
        <f aca="true" t="shared" si="4" ref="D36:D50">(B36/C36-1)*100</f>
        <v>7.8653915553951625</v>
      </c>
      <c r="E36" s="67">
        <f>SUM(E37:E50)</f>
        <v>99.99999999999999</v>
      </c>
      <c r="F36" s="50">
        <f>B36/$E$53*1000</f>
        <v>907378.4550932742</v>
      </c>
      <c r="G36" s="50">
        <f aca="true" t="shared" si="5" ref="G36:G50">B36/$E$54*1000</f>
        <v>425043.72804709827</v>
      </c>
      <c r="H36" s="68"/>
      <c r="I36" s="69"/>
      <c r="J36" s="57"/>
    </row>
    <row r="37" spans="1:10" ht="12.75">
      <c r="A37" s="54" t="s">
        <v>28</v>
      </c>
      <c r="B37" s="82">
        <v>394193</v>
      </c>
      <c r="C37" s="70">
        <v>406244</v>
      </c>
      <c r="D37" s="56">
        <f t="shared" si="4"/>
        <v>-2.9664438120932224</v>
      </c>
      <c r="E37" s="56">
        <f>ROUND(B37/$B$36*100,1)</f>
        <v>0.7</v>
      </c>
      <c r="F37" s="55">
        <f aca="true" t="shared" si="6" ref="F37:F50">B37/$E$53*1000</f>
        <v>5983.409480730407</v>
      </c>
      <c r="G37" s="55">
        <f>B37/$E$54*1000</f>
        <v>2802.811393467101</v>
      </c>
      <c r="H37" s="71"/>
      <c r="I37" s="69"/>
      <c r="J37" s="57"/>
    </row>
    <row r="38" spans="1:10" ht="12.75">
      <c r="A38" s="54" t="s">
        <v>29</v>
      </c>
      <c r="B38" s="75">
        <v>7486738</v>
      </c>
      <c r="C38" s="55">
        <v>5489897</v>
      </c>
      <c r="D38" s="56">
        <f t="shared" si="4"/>
        <v>36.373013919933285</v>
      </c>
      <c r="E38" s="56">
        <f>ROUND(B38/$B$36*100,1)</f>
        <v>12.5</v>
      </c>
      <c r="F38" s="55">
        <f t="shared" si="6"/>
        <v>113640.3211851672</v>
      </c>
      <c r="G38" s="55">
        <f t="shared" si="5"/>
        <v>53232.590549053624</v>
      </c>
      <c r="H38" s="71"/>
      <c r="I38" s="69"/>
      <c r="J38" s="57"/>
    </row>
    <row r="39" spans="1:10" ht="12.75">
      <c r="A39" s="54" t="s">
        <v>30</v>
      </c>
      <c r="B39" s="75">
        <v>26974742</v>
      </c>
      <c r="C39" s="55">
        <v>25470748</v>
      </c>
      <c r="D39" s="56">
        <f t="shared" si="4"/>
        <v>5.904789290051471</v>
      </c>
      <c r="E39" s="56">
        <f>ROUND(B39/$B$36*100,1)</f>
        <v>45.1</v>
      </c>
      <c r="F39" s="55">
        <f>B39/$E$53*1000</f>
        <v>409446.4564897315</v>
      </c>
      <c r="G39" s="55">
        <f t="shared" si="5"/>
        <v>191797.2014049857</v>
      </c>
      <c r="H39" s="71"/>
      <c r="I39" s="69"/>
      <c r="J39" s="57"/>
    </row>
    <row r="40" spans="1:10" ht="12.75">
      <c r="A40" s="54" t="s">
        <v>31</v>
      </c>
      <c r="B40" s="75">
        <v>3656773</v>
      </c>
      <c r="C40" s="55">
        <v>3586079</v>
      </c>
      <c r="D40" s="56">
        <f t="shared" si="4"/>
        <v>1.9713453049974738</v>
      </c>
      <c r="E40" s="56">
        <f>ROUND(B40/$B$36*100,1)</f>
        <v>6.1</v>
      </c>
      <c r="F40" s="55">
        <f t="shared" si="6"/>
        <v>55505.73002838451</v>
      </c>
      <c r="G40" s="55">
        <f t="shared" si="5"/>
        <v>26000.575930376417</v>
      </c>
      <c r="H40" s="71"/>
      <c r="I40" s="69"/>
      <c r="J40" s="57"/>
    </row>
    <row r="41" spans="1:10" ht="12.75">
      <c r="A41" s="54" t="s">
        <v>32</v>
      </c>
      <c r="B41" s="75">
        <v>83085</v>
      </c>
      <c r="C41" s="55">
        <v>79625</v>
      </c>
      <c r="D41" s="56">
        <f t="shared" si="4"/>
        <v>4.345368916797487</v>
      </c>
      <c r="E41" s="56">
        <f>ROUND(B41/$B$36*100,1)</f>
        <v>0.1</v>
      </c>
      <c r="F41" s="55">
        <f t="shared" si="6"/>
        <v>1261.137505502345</v>
      </c>
      <c r="G41" s="55">
        <f t="shared" si="5"/>
        <v>590.7552509207776</v>
      </c>
      <c r="H41" s="71"/>
      <c r="I41" s="69"/>
      <c r="J41" s="57"/>
    </row>
    <row r="42" spans="1:10" ht="12.75">
      <c r="A42" s="54" t="s">
        <v>33</v>
      </c>
      <c r="B42" s="75">
        <v>9382</v>
      </c>
      <c r="C42" s="55">
        <v>7982</v>
      </c>
      <c r="D42" s="56">
        <f t="shared" si="4"/>
        <v>17.53946379353546</v>
      </c>
      <c r="E42" s="56">
        <f aca="true" t="shared" si="7" ref="E42:E47">ROUND(B42/$B$36*100,1)</f>
        <v>0</v>
      </c>
      <c r="F42" s="55">
        <f t="shared" si="6"/>
        <v>142.40828159863997</v>
      </c>
      <c r="G42" s="55">
        <f t="shared" si="5"/>
        <v>66.70838014248943</v>
      </c>
      <c r="H42" s="71"/>
      <c r="I42" s="69"/>
      <c r="J42" s="57"/>
    </row>
    <row r="43" spans="1:10" ht="12.75">
      <c r="A43" s="54" t="s">
        <v>34</v>
      </c>
      <c r="B43" s="75">
        <v>558882</v>
      </c>
      <c r="C43" s="55">
        <v>617549</v>
      </c>
      <c r="D43" s="56">
        <f t="shared" si="4"/>
        <v>-9.499974900777108</v>
      </c>
      <c r="E43" s="56">
        <f>ROUND(B43/$B$36*100,1)</f>
        <v>0.9</v>
      </c>
      <c r="F43" s="55">
        <f t="shared" si="6"/>
        <v>8483.204565808048</v>
      </c>
      <c r="G43" s="55">
        <f t="shared" si="5"/>
        <v>3973.791612747259</v>
      </c>
      <c r="H43" s="71"/>
      <c r="I43" s="69"/>
      <c r="J43" s="57"/>
    </row>
    <row r="44" spans="1:10" ht="12.75">
      <c r="A44" s="54" t="s">
        <v>35</v>
      </c>
      <c r="B44" s="75">
        <v>5360671</v>
      </c>
      <c r="C44" s="55">
        <v>5088265</v>
      </c>
      <c r="D44" s="56">
        <f t="shared" si="4"/>
        <v>5.353612675440456</v>
      </c>
      <c r="E44" s="56">
        <f t="shared" si="7"/>
        <v>9</v>
      </c>
      <c r="F44" s="55">
        <f t="shared" si="6"/>
        <v>81368.9986490794</v>
      </c>
      <c r="G44" s="55">
        <f t="shared" si="5"/>
        <v>38115.7193441504</v>
      </c>
      <c r="H44" s="71"/>
      <c r="I44" s="69"/>
      <c r="J44" s="57"/>
    </row>
    <row r="45" spans="1:10" ht="12.75">
      <c r="A45" s="54" t="s">
        <v>36</v>
      </c>
      <c r="B45" s="75">
        <v>1727148</v>
      </c>
      <c r="C45" s="55">
        <v>1596352</v>
      </c>
      <c r="D45" s="56">
        <f t="shared" si="4"/>
        <v>8.193431022731822</v>
      </c>
      <c r="E45" s="56">
        <f>ROUND(B45/$B$36*100,1)</f>
        <v>2.9</v>
      </c>
      <c r="F45" s="55">
        <f>B45/$E$53*1000</f>
        <v>26216.177653648247</v>
      </c>
      <c r="G45" s="55">
        <f t="shared" si="5"/>
        <v>12280.45676256026</v>
      </c>
      <c r="H45" s="71"/>
      <c r="I45" s="69"/>
      <c r="J45" s="57"/>
    </row>
    <row r="46" spans="1:10" ht="12.75">
      <c r="A46" s="54" t="s">
        <v>37</v>
      </c>
      <c r="B46" s="75">
        <v>10008411</v>
      </c>
      <c r="C46" s="55">
        <v>9758613</v>
      </c>
      <c r="D46" s="56">
        <f t="shared" si="4"/>
        <v>2.559769508228271</v>
      </c>
      <c r="E46" s="56">
        <f>ROUND(B46/$B$36*100,1)+0.1</f>
        <v>16.8</v>
      </c>
      <c r="F46" s="55">
        <f t="shared" si="6"/>
        <v>151916.5009638591</v>
      </c>
      <c r="G46" s="55">
        <f t="shared" si="5"/>
        <v>71162.31993287923</v>
      </c>
      <c r="H46" s="71"/>
      <c r="I46" s="69"/>
      <c r="J46" s="57"/>
    </row>
    <row r="47" spans="1:10" ht="12.75">
      <c r="A47" s="54" t="s">
        <v>38</v>
      </c>
      <c r="B47" s="75">
        <v>10</v>
      </c>
      <c r="C47" s="55">
        <v>10</v>
      </c>
      <c r="D47" s="56">
        <f t="shared" si="4"/>
        <v>0</v>
      </c>
      <c r="E47" s="56">
        <f t="shared" si="7"/>
        <v>0</v>
      </c>
      <c r="F47" s="55">
        <f t="shared" si="6"/>
        <v>0.15178883137778723</v>
      </c>
      <c r="G47" s="55">
        <f t="shared" si="5"/>
        <v>0.07110251560700218</v>
      </c>
      <c r="H47" s="71"/>
      <c r="I47" s="69"/>
      <c r="J47" s="57"/>
    </row>
    <row r="48" spans="1:10" ht="12.75">
      <c r="A48" s="54" t="s">
        <v>39</v>
      </c>
      <c r="B48" s="75">
        <v>3328945</v>
      </c>
      <c r="C48" s="55">
        <v>3108684</v>
      </c>
      <c r="D48" s="56">
        <f t="shared" si="4"/>
        <v>7.085345438777302</v>
      </c>
      <c r="E48" s="56">
        <f>ROUND(B48/$B$36*100,1)</f>
        <v>5.6</v>
      </c>
      <c r="F48" s="55">
        <f t="shared" si="6"/>
        <v>50529.66712709278</v>
      </c>
      <c r="G48" s="55">
        <f t="shared" si="5"/>
        <v>23669.636381735185</v>
      </c>
      <c r="H48" s="71"/>
      <c r="I48" s="69"/>
      <c r="J48" s="57"/>
    </row>
    <row r="49" spans="1:10" ht="12.75">
      <c r="A49" s="54" t="s">
        <v>40</v>
      </c>
      <c r="B49" s="75">
        <v>130020</v>
      </c>
      <c r="C49" s="55">
        <v>149952</v>
      </c>
      <c r="D49" s="56">
        <f t="shared" si="4"/>
        <v>-13.292253521126762</v>
      </c>
      <c r="E49" s="56">
        <f>ROUND(B49/$B$36*100,1)</f>
        <v>0.2</v>
      </c>
      <c r="F49" s="55">
        <f t="shared" si="6"/>
        <v>1973.5583855739897</v>
      </c>
      <c r="G49" s="55">
        <f t="shared" si="5"/>
        <v>924.4749079222423</v>
      </c>
      <c r="H49" s="71"/>
      <c r="I49" s="69"/>
      <c r="J49" s="57"/>
    </row>
    <row r="50" spans="1:10" ht="12.75">
      <c r="A50" s="59" t="s">
        <v>41</v>
      </c>
      <c r="B50" s="77">
        <v>60000</v>
      </c>
      <c r="C50" s="55">
        <v>60000</v>
      </c>
      <c r="D50" s="56">
        <f t="shared" si="4"/>
        <v>0</v>
      </c>
      <c r="E50" s="56">
        <f>ROUND(B50/$B$36*100,1)</f>
        <v>0.1</v>
      </c>
      <c r="F50" s="55">
        <f t="shared" si="6"/>
        <v>910.7329882667233</v>
      </c>
      <c r="G50" s="55">
        <f t="shared" si="5"/>
        <v>426.61509364201305</v>
      </c>
      <c r="H50" s="71"/>
      <c r="I50" s="69"/>
      <c r="J50" s="57"/>
    </row>
    <row r="51" spans="1:10" ht="13.5" thickBot="1">
      <c r="A51" s="72"/>
      <c r="B51" s="62"/>
      <c r="C51" s="63"/>
      <c r="D51" s="64"/>
      <c r="E51" s="64"/>
      <c r="F51" s="63"/>
      <c r="G51" s="63"/>
      <c r="H51" s="57"/>
      <c r="I51" s="69"/>
      <c r="J51" s="57"/>
    </row>
    <row r="52" spans="1:10" ht="12.75">
      <c r="A52" s="55"/>
      <c r="B52" s="55"/>
      <c r="C52" s="55"/>
      <c r="D52" s="55"/>
      <c r="E52" s="55"/>
      <c r="F52" s="55"/>
      <c r="G52" s="55"/>
      <c r="H52" s="57"/>
      <c r="I52" s="57"/>
      <c r="J52" s="57"/>
    </row>
    <row r="53" spans="1:10" ht="12.75">
      <c r="A53" s="73" t="s">
        <v>89</v>
      </c>
      <c r="B53" s="55"/>
      <c r="C53" s="55"/>
      <c r="D53" s="70" t="s">
        <v>42</v>
      </c>
      <c r="E53" s="55">
        <v>65881</v>
      </c>
      <c r="F53" s="44" t="s">
        <v>43</v>
      </c>
      <c r="G53" s="55"/>
      <c r="H53" s="57"/>
      <c r="I53" s="57"/>
      <c r="J53" s="57"/>
    </row>
    <row r="54" spans="1:10" ht="12.75">
      <c r="A54" s="55"/>
      <c r="B54" s="44"/>
      <c r="C54" s="44"/>
      <c r="D54" s="70" t="s">
        <v>44</v>
      </c>
      <c r="E54" s="55">
        <v>140642</v>
      </c>
      <c r="F54" s="55" t="s">
        <v>45</v>
      </c>
      <c r="G54" s="55"/>
      <c r="H54" s="57"/>
      <c r="I54" s="57"/>
      <c r="J54" s="57"/>
    </row>
    <row r="55" spans="1:10" ht="12">
      <c r="A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2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2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2:G32"/>
    <mergeCell ref="A34:A35"/>
    <mergeCell ref="B34:B35"/>
    <mergeCell ref="C34:C35"/>
    <mergeCell ref="D34:D35"/>
    <mergeCell ref="E34:G3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zoomScale="115" zoomScaleNormal="115" zoomScaleSheetLayoutView="100" zoomScalePageLayoutView="0" workbookViewId="0" topLeftCell="A1">
      <selection activeCell="A31" sqref="A31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93</v>
      </c>
      <c r="C4" s="97" t="s">
        <v>90</v>
      </c>
      <c r="D4" s="99" t="s">
        <v>3</v>
      </c>
      <c r="E4" s="99" t="s">
        <v>96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SUM(B7:B28)</f>
        <v>54426000</v>
      </c>
      <c r="C6" s="50">
        <f>SUM(C7:C28)</f>
        <v>59779000</v>
      </c>
      <c r="D6" s="51">
        <f aca="true" t="shared" si="0" ref="D6:D28">(B6/C6-1)*100</f>
        <v>-8.95464962612289</v>
      </c>
      <c r="E6" s="50">
        <f>SUM(E7:E28)</f>
        <v>100.00000000000001</v>
      </c>
      <c r="F6" s="50">
        <f aca="true" t="shared" si="1" ref="F6:F28">B6/$E$53*1000</f>
        <v>814699.4985405285</v>
      </c>
      <c r="G6" s="50">
        <f aca="true" t="shared" si="2" ref="G6:G28">B6/$E$54*1000</f>
        <v>385909.68071302463</v>
      </c>
      <c r="H6" s="52"/>
      <c r="I6" s="52"/>
      <c r="J6" s="52"/>
    </row>
    <row r="7" spans="1:10" ht="13.5" customHeight="1">
      <c r="A7" s="54" t="s">
        <v>8</v>
      </c>
      <c r="B7" s="55">
        <v>27136858</v>
      </c>
      <c r="C7" s="75">
        <v>28464109</v>
      </c>
      <c r="D7" s="56">
        <f t="shared" si="0"/>
        <v>-4.662893189454831</v>
      </c>
      <c r="E7" s="56">
        <f>ROUND(B7/$B$6*100,1)</f>
        <v>49.9</v>
      </c>
      <c r="F7" s="55">
        <f t="shared" si="1"/>
        <v>406209.98428261356</v>
      </c>
      <c r="G7" s="55">
        <f t="shared" si="2"/>
        <v>192414.95252884075</v>
      </c>
      <c r="H7" s="57"/>
      <c r="I7" s="57"/>
      <c r="J7" s="57"/>
    </row>
    <row r="8" spans="1:10" ht="13.5" customHeight="1">
      <c r="A8" s="54" t="s">
        <v>9</v>
      </c>
      <c r="B8" s="55">
        <v>226276</v>
      </c>
      <c r="C8" s="75">
        <v>227000</v>
      </c>
      <c r="D8" s="56">
        <f t="shared" si="0"/>
        <v>-0.31894273127753836</v>
      </c>
      <c r="E8" s="56">
        <f aca="true" t="shared" si="3" ref="E8:E28">ROUND(B8/$B$6*100,1)</f>
        <v>0.4</v>
      </c>
      <c r="F8" s="55">
        <f t="shared" si="1"/>
        <v>3387.111743132999</v>
      </c>
      <c r="G8" s="55">
        <f t="shared" si="2"/>
        <v>1604.418823963186</v>
      </c>
      <c r="H8" s="57"/>
      <c r="I8" s="57"/>
      <c r="J8" s="57"/>
    </row>
    <row r="9" spans="1:10" ht="13.5" customHeight="1">
      <c r="A9" s="54" t="s">
        <v>10</v>
      </c>
      <c r="B9" s="55">
        <v>18000</v>
      </c>
      <c r="C9" s="75">
        <v>18000</v>
      </c>
      <c r="D9" s="56">
        <f t="shared" si="0"/>
        <v>0</v>
      </c>
      <c r="E9" s="56">
        <f>ROUND(B9/$B$6*100,1)</f>
        <v>0</v>
      </c>
      <c r="F9" s="55">
        <f t="shared" si="1"/>
        <v>269.44091011151863</v>
      </c>
      <c r="G9" s="55">
        <f t="shared" si="2"/>
        <v>127.62970368637127</v>
      </c>
      <c r="H9" s="57"/>
      <c r="I9" s="57"/>
      <c r="J9" s="57"/>
    </row>
    <row r="10" spans="1:10" ht="12.75">
      <c r="A10" s="54" t="s">
        <v>46</v>
      </c>
      <c r="B10" s="55">
        <v>120000</v>
      </c>
      <c r="C10" s="75">
        <v>120000</v>
      </c>
      <c r="D10" s="56">
        <f t="shared" si="0"/>
        <v>0</v>
      </c>
      <c r="E10" s="56">
        <f>ROUND(B10/$B$6*100,1)</f>
        <v>0.2</v>
      </c>
      <c r="F10" s="55">
        <f t="shared" si="1"/>
        <v>1796.2727340767906</v>
      </c>
      <c r="G10" s="55">
        <f t="shared" si="2"/>
        <v>850.8646912424753</v>
      </c>
      <c r="H10" s="57"/>
      <c r="I10" s="57"/>
      <c r="J10" s="57"/>
    </row>
    <row r="11" spans="1:10" ht="12.75">
      <c r="A11" s="58" t="s">
        <v>47</v>
      </c>
      <c r="B11" s="55">
        <v>90000</v>
      </c>
      <c r="C11" s="75">
        <v>90000</v>
      </c>
      <c r="D11" s="56">
        <f t="shared" si="0"/>
        <v>0</v>
      </c>
      <c r="E11" s="56">
        <f>ROUND(B11/$B$6*100,1)</f>
        <v>0.2</v>
      </c>
      <c r="F11" s="55">
        <f t="shared" si="1"/>
        <v>1347.204550557593</v>
      </c>
      <c r="G11" s="55">
        <f t="shared" si="2"/>
        <v>638.1485184318564</v>
      </c>
      <c r="H11" s="57"/>
      <c r="I11" s="57"/>
      <c r="J11" s="57"/>
    </row>
    <row r="12" spans="1:10" ht="12.75">
      <c r="A12" s="78" t="s">
        <v>91</v>
      </c>
      <c r="B12" s="73">
        <v>99000</v>
      </c>
      <c r="C12" s="79">
        <v>263000</v>
      </c>
      <c r="D12" s="56">
        <f t="shared" si="0"/>
        <v>-62.3574144486692</v>
      </c>
      <c r="E12" s="81">
        <f>ROUND(B12/$B$6*100,1)</f>
        <v>0.2</v>
      </c>
      <c r="F12" s="73">
        <f t="shared" si="1"/>
        <v>1481.9250056133524</v>
      </c>
      <c r="G12" s="73">
        <f t="shared" si="2"/>
        <v>701.9633702750419</v>
      </c>
      <c r="H12" s="57"/>
      <c r="I12" s="57"/>
      <c r="J12" s="57"/>
    </row>
    <row r="13" spans="1:10" ht="12.75">
      <c r="A13" s="54" t="s">
        <v>11</v>
      </c>
      <c r="B13" s="55">
        <v>3215000</v>
      </c>
      <c r="C13" s="75">
        <v>2800000</v>
      </c>
      <c r="D13" s="56">
        <f t="shared" si="0"/>
        <v>14.821428571428562</v>
      </c>
      <c r="E13" s="56">
        <f t="shared" si="3"/>
        <v>5.9</v>
      </c>
      <c r="F13" s="55">
        <f t="shared" si="1"/>
        <v>48125.14033380735</v>
      </c>
      <c r="G13" s="55">
        <f t="shared" si="2"/>
        <v>22796.083186204647</v>
      </c>
      <c r="H13" s="57"/>
      <c r="I13" s="57"/>
      <c r="J13" s="57"/>
    </row>
    <row r="14" spans="1:10" ht="12.75">
      <c r="A14" s="58" t="s">
        <v>12</v>
      </c>
      <c r="B14" s="55">
        <v>7000</v>
      </c>
      <c r="C14" s="75">
        <v>7000</v>
      </c>
      <c r="D14" s="56">
        <f t="shared" si="0"/>
        <v>0</v>
      </c>
      <c r="E14" s="56">
        <f t="shared" si="3"/>
        <v>0</v>
      </c>
      <c r="F14" s="55">
        <f t="shared" si="1"/>
        <v>104.78257615447946</v>
      </c>
      <c r="G14" s="55">
        <f t="shared" si="2"/>
        <v>49.63377365581105</v>
      </c>
      <c r="H14" s="57"/>
      <c r="I14" s="57"/>
      <c r="J14" s="57"/>
    </row>
    <row r="15" spans="1:10" ht="12.75">
      <c r="A15" s="54" t="s">
        <v>87</v>
      </c>
      <c r="B15" s="55">
        <v>33600</v>
      </c>
      <c r="C15" s="75">
        <v>35000</v>
      </c>
      <c r="D15" s="56">
        <f t="shared" si="0"/>
        <v>-4.0000000000000036</v>
      </c>
      <c r="E15" s="56">
        <f>ROUND(B15/$B$6*100,1)</f>
        <v>0.1</v>
      </c>
      <c r="F15" s="55">
        <f t="shared" si="1"/>
        <v>502.9563655415014</v>
      </c>
      <c r="G15" s="55">
        <f t="shared" si="2"/>
        <v>238.24211354789304</v>
      </c>
      <c r="H15" s="57"/>
      <c r="I15" s="57"/>
      <c r="J15" s="57"/>
    </row>
    <row r="16" spans="1:10" ht="12.75">
      <c r="A16" s="54" t="s">
        <v>14</v>
      </c>
      <c r="B16" s="55">
        <v>159000</v>
      </c>
      <c r="C16" s="75">
        <v>180000</v>
      </c>
      <c r="D16" s="56">
        <f t="shared" si="0"/>
        <v>-11.66666666666667</v>
      </c>
      <c r="E16" s="56">
        <f t="shared" si="3"/>
        <v>0.3</v>
      </c>
      <c r="F16" s="55">
        <f t="shared" si="1"/>
        <v>2380.0613726517477</v>
      </c>
      <c r="G16" s="55">
        <f t="shared" si="2"/>
        <v>1127.3957158962796</v>
      </c>
      <c r="H16" s="57"/>
      <c r="I16" s="57"/>
      <c r="J16" s="57"/>
    </row>
    <row r="17" spans="1:10" ht="12.75">
      <c r="A17" s="54" t="s">
        <v>15</v>
      </c>
      <c r="B17" s="55">
        <v>20000</v>
      </c>
      <c r="C17" s="75">
        <v>20000</v>
      </c>
      <c r="D17" s="56">
        <f t="shared" si="0"/>
        <v>0</v>
      </c>
      <c r="E17" s="56">
        <f>ROUND(B17/$B$6*100,1)</f>
        <v>0</v>
      </c>
      <c r="F17" s="55">
        <f t="shared" si="1"/>
        <v>299.37878901279845</v>
      </c>
      <c r="G17" s="55">
        <f t="shared" si="2"/>
        <v>141.81078187374584</v>
      </c>
      <c r="H17" s="57"/>
      <c r="I17" s="57"/>
      <c r="J17" s="57"/>
    </row>
    <row r="18" spans="1:10" ht="12.75">
      <c r="A18" s="58" t="s">
        <v>16</v>
      </c>
      <c r="B18" s="55">
        <v>18000</v>
      </c>
      <c r="C18" s="75">
        <v>18000</v>
      </c>
      <c r="D18" s="56">
        <f t="shared" si="0"/>
        <v>0</v>
      </c>
      <c r="E18" s="56">
        <f>ROUND(B18/$B$6*100,1)</f>
        <v>0</v>
      </c>
      <c r="F18" s="55">
        <f t="shared" si="1"/>
        <v>269.44091011151863</v>
      </c>
      <c r="G18" s="55">
        <f t="shared" si="2"/>
        <v>127.62970368637127</v>
      </c>
      <c r="H18" s="57"/>
      <c r="I18" s="57"/>
      <c r="J18" s="57"/>
    </row>
    <row r="19" spans="1:10" ht="12.75">
      <c r="A19" s="54" t="s">
        <v>17</v>
      </c>
      <c r="B19" s="55">
        <v>492470</v>
      </c>
      <c r="C19" s="75">
        <v>505908</v>
      </c>
      <c r="D19" s="56">
        <f t="shared" si="0"/>
        <v>-2.656214173327953</v>
      </c>
      <c r="E19" s="56">
        <f>ROUND(B19/$B$6*100,1)+0.1</f>
        <v>1</v>
      </c>
      <c r="F19" s="55">
        <f t="shared" si="1"/>
        <v>7371.753611256642</v>
      </c>
      <c r="G19" s="55">
        <f t="shared" si="2"/>
        <v>3491.877787468181</v>
      </c>
      <c r="H19" s="57"/>
      <c r="I19" s="57"/>
      <c r="J19" s="57"/>
    </row>
    <row r="20" spans="1:10" ht="12.75">
      <c r="A20" s="54" t="s">
        <v>18</v>
      </c>
      <c r="B20" s="55">
        <v>571689</v>
      </c>
      <c r="C20" s="75">
        <v>564221</v>
      </c>
      <c r="D20" s="56">
        <f t="shared" si="0"/>
        <v>1.323594832521291</v>
      </c>
      <c r="E20" s="56">
        <f>ROUND(B20/$B$6*100,1)</f>
        <v>1.1</v>
      </c>
      <c r="F20" s="55">
        <f t="shared" si="1"/>
        <v>8557.578025596886</v>
      </c>
      <c r="G20" s="55">
        <f t="shared" si="2"/>
        <v>4053.5832039309944</v>
      </c>
      <c r="H20" s="57"/>
      <c r="I20" s="57"/>
      <c r="J20" s="57"/>
    </row>
    <row r="21" spans="1:10" ht="12.75">
      <c r="A21" s="54" t="s">
        <v>19</v>
      </c>
      <c r="B21" s="55">
        <v>10521867</v>
      </c>
      <c r="C21" s="75">
        <v>10947144</v>
      </c>
      <c r="D21" s="56">
        <f t="shared" si="0"/>
        <v>-3.884821465763122</v>
      </c>
      <c r="E21" s="56">
        <f t="shared" si="3"/>
        <v>19.3</v>
      </c>
      <c r="F21" s="55">
        <f t="shared" si="1"/>
        <v>157501.19003068632</v>
      </c>
      <c r="G21" s="55">
        <f t="shared" si="2"/>
        <v>74605.70930207823</v>
      </c>
      <c r="H21" s="57"/>
      <c r="I21" s="57"/>
      <c r="J21" s="57"/>
    </row>
    <row r="22" spans="1:10" ht="12.75">
      <c r="A22" s="54" t="s">
        <v>20</v>
      </c>
      <c r="B22" s="55">
        <v>3446739</v>
      </c>
      <c r="C22" s="75">
        <v>3422885</v>
      </c>
      <c r="D22" s="56">
        <f t="shared" si="0"/>
        <v>0.6968975002081601</v>
      </c>
      <c r="E22" s="56">
        <f t="shared" si="3"/>
        <v>6.3</v>
      </c>
      <c r="F22" s="55">
        <f t="shared" si="1"/>
        <v>51594.027393159195</v>
      </c>
      <c r="G22" s="55">
        <f t="shared" si="2"/>
        <v>24439.23762523665</v>
      </c>
      <c r="H22" s="57"/>
      <c r="I22" s="57"/>
      <c r="J22" s="57"/>
    </row>
    <row r="23" spans="1:10" ht="12.75">
      <c r="A23" s="54" t="s">
        <v>21</v>
      </c>
      <c r="B23" s="55">
        <v>278306</v>
      </c>
      <c r="C23" s="75">
        <v>290710</v>
      </c>
      <c r="D23" s="56">
        <f t="shared" si="0"/>
        <v>-4.266795087888275</v>
      </c>
      <c r="E23" s="56">
        <f t="shared" si="3"/>
        <v>0.5</v>
      </c>
      <c r="F23" s="55">
        <f t="shared" si="1"/>
        <v>4165.945662749795</v>
      </c>
      <c r="G23" s="55">
        <f t="shared" si="2"/>
        <v>1973.339573007736</v>
      </c>
      <c r="H23" s="57"/>
      <c r="I23" s="57"/>
      <c r="J23" s="57"/>
    </row>
    <row r="24" spans="1:10" ht="12.75">
      <c r="A24" s="54" t="s">
        <v>22</v>
      </c>
      <c r="B24" s="55">
        <v>17068</v>
      </c>
      <c r="C24" s="75">
        <v>15578</v>
      </c>
      <c r="D24" s="56">
        <f t="shared" si="0"/>
        <v>9.564770830658631</v>
      </c>
      <c r="E24" s="56">
        <f t="shared" si="3"/>
        <v>0</v>
      </c>
      <c r="F24" s="55">
        <f t="shared" si="1"/>
        <v>255.4898585435222</v>
      </c>
      <c r="G24" s="55">
        <f t="shared" si="2"/>
        <v>121.02132125105472</v>
      </c>
      <c r="H24" s="57"/>
      <c r="I24" s="57"/>
      <c r="J24" s="57"/>
    </row>
    <row r="25" spans="1:10" ht="12.75">
      <c r="A25" s="54" t="s">
        <v>23</v>
      </c>
      <c r="B25" s="55">
        <v>3274802</v>
      </c>
      <c r="C25" s="75">
        <v>3923393</v>
      </c>
      <c r="D25" s="56">
        <f t="shared" si="0"/>
        <v>-16.531379854121163</v>
      </c>
      <c r="E25" s="56">
        <f t="shared" si="3"/>
        <v>6</v>
      </c>
      <c r="F25" s="55">
        <f t="shared" si="1"/>
        <v>49020.31285083452</v>
      </c>
      <c r="G25" s="55">
        <f t="shared" si="2"/>
        <v>23220.111605085334</v>
      </c>
      <c r="H25" s="57"/>
      <c r="I25" s="57"/>
      <c r="J25" s="57"/>
    </row>
    <row r="26" spans="1:10" ht="12.75">
      <c r="A26" s="54" t="s">
        <v>24</v>
      </c>
      <c r="B26" s="55">
        <v>750000</v>
      </c>
      <c r="C26" s="75">
        <v>750000</v>
      </c>
      <c r="D26" s="56">
        <f t="shared" si="0"/>
        <v>0</v>
      </c>
      <c r="E26" s="56">
        <f t="shared" si="3"/>
        <v>1.4</v>
      </c>
      <c r="F26" s="55">
        <f t="shared" si="1"/>
        <v>11226.704587979943</v>
      </c>
      <c r="G26" s="55">
        <f t="shared" si="2"/>
        <v>5317.904320265469</v>
      </c>
      <c r="H26" s="57"/>
      <c r="I26" s="57"/>
      <c r="J26" s="57"/>
    </row>
    <row r="27" spans="1:10" ht="12.75">
      <c r="A27" s="54" t="s">
        <v>25</v>
      </c>
      <c r="B27" s="44">
        <v>2007924</v>
      </c>
      <c r="C27" s="76">
        <v>2100851</v>
      </c>
      <c r="D27" s="56">
        <f t="shared" si="0"/>
        <v>-4.423302747315249</v>
      </c>
      <c r="E27" s="56">
        <f t="shared" si="3"/>
        <v>3.7</v>
      </c>
      <c r="F27" s="55">
        <f t="shared" si="1"/>
        <v>30056.492777486714</v>
      </c>
      <c r="G27" s="55">
        <f t="shared" si="2"/>
        <v>14237.263619152964</v>
      </c>
      <c r="H27" s="57"/>
      <c r="I27" s="57"/>
      <c r="J27" s="57"/>
    </row>
    <row r="28" spans="1:10" ht="12.75">
      <c r="A28" s="59" t="s">
        <v>26</v>
      </c>
      <c r="B28" s="60">
        <v>1922401</v>
      </c>
      <c r="C28" s="75">
        <v>5016201</v>
      </c>
      <c r="D28" s="56">
        <f t="shared" si="0"/>
        <v>-61.676156916359616</v>
      </c>
      <c r="E28" s="56">
        <f t="shared" si="3"/>
        <v>3.5</v>
      </c>
      <c r="F28" s="55">
        <f t="shared" si="1"/>
        <v>28776.304168849638</v>
      </c>
      <c r="G28" s="55">
        <f t="shared" si="2"/>
        <v>13630.859444243546</v>
      </c>
      <c r="H28" s="57"/>
      <c r="I28" s="57"/>
      <c r="J28" s="57"/>
    </row>
    <row r="29" spans="1:10" s="66" customFormat="1" ht="13.5" thickBot="1">
      <c r="A29" s="61"/>
      <c r="B29" s="62"/>
      <c r="C29" s="63"/>
      <c r="D29" s="64"/>
      <c r="E29" s="64"/>
      <c r="F29" s="63"/>
      <c r="G29" s="63"/>
      <c r="H29" s="65"/>
      <c r="I29" s="65"/>
      <c r="J29" s="65"/>
    </row>
    <row r="30" spans="1:10" ht="12.75">
      <c r="A30" s="55" t="s">
        <v>97</v>
      </c>
      <c r="B30" s="55"/>
      <c r="C30" s="55"/>
      <c r="D30" s="55"/>
      <c r="E30" s="55"/>
      <c r="F30" s="55"/>
      <c r="G30" s="55"/>
      <c r="H30" s="57"/>
      <c r="I30" s="57"/>
      <c r="J30" s="57"/>
    </row>
    <row r="31" spans="1:10" ht="12.75">
      <c r="A31" s="55"/>
      <c r="B31" s="55"/>
      <c r="C31" s="55"/>
      <c r="D31" s="55"/>
      <c r="E31" s="55"/>
      <c r="F31" s="55"/>
      <c r="G31" s="55"/>
      <c r="H31" s="57"/>
      <c r="I31" s="57"/>
      <c r="J31" s="57"/>
    </row>
    <row r="32" spans="1:10" ht="15.75">
      <c r="A32" s="94" t="s">
        <v>27</v>
      </c>
      <c r="B32" s="94"/>
      <c r="C32" s="94"/>
      <c r="D32" s="94"/>
      <c r="E32" s="94"/>
      <c r="F32" s="94"/>
      <c r="G32" s="94"/>
      <c r="H32" s="57"/>
      <c r="I32" s="57"/>
      <c r="J32" s="57"/>
    </row>
    <row r="33" spans="1:10" ht="13.5" thickBot="1">
      <c r="A33" s="44" t="s">
        <v>1</v>
      </c>
      <c r="B33" s="44"/>
      <c r="C33" s="44"/>
      <c r="D33" s="44"/>
      <c r="E33" s="44"/>
      <c r="F33" s="44"/>
      <c r="G33" s="44"/>
      <c r="H33" s="57"/>
      <c r="I33" s="57"/>
      <c r="J33" s="57"/>
    </row>
    <row r="34" spans="1:10" ht="12" customHeight="1">
      <c r="A34" s="95" t="s">
        <v>2</v>
      </c>
      <c r="B34" s="97" t="s">
        <v>93</v>
      </c>
      <c r="C34" s="97" t="s">
        <v>90</v>
      </c>
      <c r="D34" s="99" t="s">
        <v>3</v>
      </c>
      <c r="E34" s="100" t="s">
        <v>96</v>
      </c>
      <c r="F34" s="100"/>
      <c r="G34" s="101"/>
      <c r="H34" s="57"/>
      <c r="I34" s="57"/>
      <c r="J34" s="57"/>
    </row>
    <row r="35" spans="1:10" ht="12.75">
      <c r="A35" s="96"/>
      <c r="B35" s="98"/>
      <c r="C35" s="98"/>
      <c r="D35" s="98"/>
      <c r="E35" s="47" t="s">
        <v>4</v>
      </c>
      <c r="F35" s="47" t="s">
        <v>5</v>
      </c>
      <c r="G35" s="48" t="s">
        <v>6</v>
      </c>
      <c r="H35" s="57"/>
      <c r="I35" s="57"/>
      <c r="J35" s="57"/>
    </row>
    <row r="36" spans="1:10" ht="12.75">
      <c r="A36" s="49" t="s">
        <v>7</v>
      </c>
      <c r="B36" s="50">
        <f>SUM(B37:B50)</f>
        <v>54426000</v>
      </c>
      <c r="C36" s="50">
        <f>SUM(C37:C50)</f>
        <v>59779000</v>
      </c>
      <c r="D36" s="67">
        <f aca="true" t="shared" si="4" ref="D36:D50">(B36/C36-1)*100</f>
        <v>-8.95464962612289</v>
      </c>
      <c r="E36" s="50">
        <f>SUM(E37:E50)</f>
        <v>100.10000000000001</v>
      </c>
      <c r="F36" s="50">
        <f>B36/$E$53*1000</f>
        <v>814699.4985405285</v>
      </c>
      <c r="G36" s="50">
        <f aca="true" t="shared" si="5" ref="G36:G50">B36/$E$54*1000</f>
        <v>385909.68071302463</v>
      </c>
      <c r="H36" s="68"/>
      <c r="I36" s="69"/>
      <c r="J36" s="57"/>
    </row>
    <row r="37" spans="1:10" ht="12.75">
      <c r="A37" s="54" t="s">
        <v>28</v>
      </c>
      <c r="B37" s="70">
        <v>387497</v>
      </c>
      <c r="C37" s="82">
        <v>394193</v>
      </c>
      <c r="D37" s="56">
        <f t="shared" si="4"/>
        <v>-1.6986603009185863</v>
      </c>
      <c r="E37" s="56">
        <f>ROUND(B37/$B$36*100,1)</f>
        <v>0.7</v>
      </c>
      <c r="F37" s="55">
        <f aca="true" t="shared" si="6" ref="F37:F50">B37/$E$53*1000</f>
        <v>5800.419130304617</v>
      </c>
      <c r="G37" s="55">
        <f>B37/$E$54*1000</f>
        <v>2747.5626271865453</v>
      </c>
      <c r="H37" s="71"/>
      <c r="I37" s="69"/>
      <c r="J37" s="57"/>
    </row>
    <row r="38" spans="1:10" ht="12.75">
      <c r="A38" s="54" t="s">
        <v>29</v>
      </c>
      <c r="B38" s="55">
        <v>5406348</v>
      </c>
      <c r="C38" s="75">
        <v>7486738</v>
      </c>
      <c r="D38" s="56">
        <f t="shared" si="4"/>
        <v>-27.78766934277652</v>
      </c>
      <c r="E38" s="56">
        <f>ROUND(B38/$B$36*100,1)</f>
        <v>9.9</v>
      </c>
      <c r="F38" s="55">
        <f t="shared" si="6"/>
        <v>80927.29586108823</v>
      </c>
      <c r="G38" s="55">
        <f t="shared" si="5"/>
        <v>38333.92184807811</v>
      </c>
      <c r="H38" s="71"/>
      <c r="I38" s="69"/>
      <c r="J38" s="57"/>
    </row>
    <row r="39" spans="1:10" ht="12.75">
      <c r="A39" s="54" t="s">
        <v>30</v>
      </c>
      <c r="B39" s="55">
        <v>26614329</v>
      </c>
      <c r="C39" s="75">
        <v>26974742</v>
      </c>
      <c r="D39" s="56">
        <f t="shared" si="4"/>
        <v>-1.3361128718117121</v>
      </c>
      <c r="E39" s="56">
        <f>ROUND(B39/$B$36*100,1)</f>
        <v>48.9</v>
      </c>
      <c r="F39" s="55">
        <f>B39/$E$53*1000</f>
        <v>398388.27932041016</v>
      </c>
      <c r="G39" s="55">
        <f t="shared" si="5"/>
        <v>188709.94022675543</v>
      </c>
      <c r="H39" s="71"/>
      <c r="I39" s="69"/>
      <c r="J39" s="57"/>
    </row>
    <row r="40" spans="1:10" ht="12.75">
      <c r="A40" s="54" t="s">
        <v>31</v>
      </c>
      <c r="B40" s="55">
        <v>3684599</v>
      </c>
      <c r="C40" s="75">
        <v>3656773</v>
      </c>
      <c r="D40" s="56">
        <f t="shared" si="4"/>
        <v>0.7609441439214271</v>
      </c>
      <c r="E40" s="56">
        <f>ROUND(B40/$B$36*100,1)</f>
        <v>6.8</v>
      </c>
      <c r="F40" s="55">
        <f t="shared" si="6"/>
        <v>55154.5393308884</v>
      </c>
      <c r="G40" s="55">
        <f t="shared" si="5"/>
        <v>26125.793254061107</v>
      </c>
      <c r="H40" s="71"/>
      <c r="I40" s="69"/>
      <c r="J40" s="57"/>
    </row>
    <row r="41" spans="1:10" ht="12.75">
      <c r="A41" s="54" t="s">
        <v>32</v>
      </c>
      <c r="B41" s="55">
        <v>56680</v>
      </c>
      <c r="C41" s="75">
        <v>83085</v>
      </c>
      <c r="D41" s="56">
        <f t="shared" si="4"/>
        <v>-31.780706505386046</v>
      </c>
      <c r="E41" s="56">
        <f>ROUND(B41/$B$36*100,1)</f>
        <v>0.1</v>
      </c>
      <c r="F41" s="55">
        <f t="shared" si="6"/>
        <v>848.4394880622708</v>
      </c>
      <c r="G41" s="55">
        <f t="shared" si="5"/>
        <v>401.89175583019573</v>
      </c>
      <c r="H41" s="71"/>
      <c r="I41" s="69"/>
      <c r="J41" s="57"/>
    </row>
    <row r="42" spans="1:10" ht="12.75">
      <c r="A42" s="54" t="s">
        <v>33</v>
      </c>
      <c r="B42" s="55">
        <v>9651</v>
      </c>
      <c r="C42" s="75">
        <v>9382</v>
      </c>
      <c r="D42" s="56">
        <f t="shared" si="4"/>
        <v>2.867192496269455</v>
      </c>
      <c r="E42" s="56">
        <f aca="true" t="shared" si="7" ref="E42:E47">ROUND(B42/$B$36*100,1)</f>
        <v>0</v>
      </c>
      <c r="F42" s="55">
        <f t="shared" si="6"/>
        <v>144.46523463812588</v>
      </c>
      <c r="G42" s="55">
        <f t="shared" si="5"/>
        <v>68.43079279317607</v>
      </c>
      <c r="H42" s="71"/>
      <c r="I42" s="69"/>
      <c r="J42" s="57"/>
    </row>
    <row r="43" spans="1:10" ht="12.75">
      <c r="A43" s="54" t="s">
        <v>34</v>
      </c>
      <c r="B43" s="55">
        <v>664760</v>
      </c>
      <c r="C43" s="75">
        <v>558882</v>
      </c>
      <c r="D43" s="56">
        <f t="shared" si="4"/>
        <v>18.944607269513057</v>
      </c>
      <c r="E43" s="56">
        <f>ROUND(B43/$B$36*100,1)</f>
        <v>1.2</v>
      </c>
      <c r="F43" s="55">
        <f t="shared" si="6"/>
        <v>9950.752189207395</v>
      </c>
      <c r="G43" s="55">
        <f t="shared" si="5"/>
        <v>4713.506767919565</v>
      </c>
      <c r="H43" s="71"/>
      <c r="I43" s="69"/>
      <c r="J43" s="57"/>
    </row>
    <row r="44" spans="1:10" ht="12.75">
      <c r="A44" s="54" t="s">
        <v>35</v>
      </c>
      <c r="B44" s="55">
        <v>4992482</v>
      </c>
      <c r="C44" s="75">
        <v>5360671</v>
      </c>
      <c r="D44" s="56">
        <f t="shared" si="4"/>
        <v>-6.86833793754551</v>
      </c>
      <c r="E44" s="56">
        <f t="shared" si="7"/>
        <v>9.2</v>
      </c>
      <c r="F44" s="55">
        <f t="shared" si="6"/>
        <v>74732.16076640971</v>
      </c>
      <c r="G44" s="55">
        <f t="shared" si="5"/>
        <v>35399.388795530125</v>
      </c>
      <c r="H44" s="71"/>
      <c r="I44" s="69"/>
      <c r="J44" s="57"/>
    </row>
    <row r="45" spans="1:10" ht="12.75">
      <c r="A45" s="54" t="s">
        <v>36</v>
      </c>
      <c r="B45" s="55">
        <v>1555731</v>
      </c>
      <c r="C45" s="75">
        <v>1727148</v>
      </c>
      <c r="D45" s="56">
        <f t="shared" si="4"/>
        <v>-9.924858784539603</v>
      </c>
      <c r="E45" s="56">
        <f>ROUND(B45/$B$36*100,1)</f>
        <v>2.9</v>
      </c>
      <c r="F45" s="55">
        <f>B45/$E$53*1000</f>
        <v>23287.643140483495</v>
      </c>
      <c r="G45" s="55">
        <f t="shared" si="5"/>
        <v>11030.971474761227</v>
      </c>
      <c r="H45" s="71"/>
      <c r="I45" s="69"/>
      <c r="J45" s="57"/>
    </row>
    <row r="46" spans="1:10" ht="12.75">
      <c r="A46" s="54" t="s">
        <v>37</v>
      </c>
      <c r="B46" s="55">
        <v>7299338</v>
      </c>
      <c r="C46" s="75">
        <v>10008411</v>
      </c>
      <c r="D46" s="56">
        <f t="shared" si="4"/>
        <v>-27.067963136206142</v>
      </c>
      <c r="E46" s="56">
        <f>ROUND(B46/$B$36*100,1)+0.1</f>
        <v>13.5</v>
      </c>
      <c r="F46" s="55">
        <f t="shared" si="6"/>
        <v>109263.34855175512</v>
      </c>
      <c r="G46" s="55">
        <f t="shared" si="5"/>
        <v>51756.24144703722</v>
      </c>
      <c r="H46" s="71"/>
      <c r="I46" s="69"/>
      <c r="J46" s="57"/>
    </row>
    <row r="47" spans="1:10" ht="12.75">
      <c r="A47" s="54" t="s">
        <v>38</v>
      </c>
      <c r="B47" s="55">
        <v>10</v>
      </c>
      <c r="C47" s="75">
        <v>10</v>
      </c>
      <c r="D47" s="56">
        <f t="shared" si="4"/>
        <v>0</v>
      </c>
      <c r="E47" s="56">
        <f t="shared" si="7"/>
        <v>0</v>
      </c>
      <c r="F47" s="55">
        <f t="shared" si="6"/>
        <v>0.14968939450639923</v>
      </c>
      <c r="G47" s="55">
        <f t="shared" si="5"/>
        <v>0.07090539093687294</v>
      </c>
      <c r="H47" s="71"/>
      <c r="I47" s="69"/>
      <c r="J47" s="57"/>
    </row>
    <row r="48" spans="1:10" ht="12.75">
      <c r="A48" s="54" t="s">
        <v>39</v>
      </c>
      <c r="B48" s="55">
        <v>3519181</v>
      </c>
      <c r="C48" s="75">
        <v>3328945</v>
      </c>
      <c r="D48" s="56">
        <f t="shared" si="4"/>
        <v>5.714603275211827</v>
      </c>
      <c r="E48" s="56">
        <f>ROUND(B48/$B$36*100,1)</f>
        <v>6.5</v>
      </c>
      <c r="F48" s="55">
        <f t="shared" si="6"/>
        <v>52678.407304842454</v>
      </c>
      <c r="G48" s="55">
        <f t="shared" si="5"/>
        <v>24952.890458261543</v>
      </c>
      <c r="H48" s="71"/>
      <c r="I48" s="69"/>
      <c r="J48" s="57"/>
    </row>
    <row r="49" spans="1:10" ht="12.75">
      <c r="A49" s="54" t="s">
        <v>40</v>
      </c>
      <c r="B49" s="55">
        <v>135394</v>
      </c>
      <c r="C49" s="75">
        <v>130020</v>
      </c>
      <c r="D49" s="56">
        <f t="shared" si="4"/>
        <v>4.133210275342258</v>
      </c>
      <c r="E49" s="56">
        <f>ROUND(B49/$B$36*100,1)</f>
        <v>0.2</v>
      </c>
      <c r="F49" s="55">
        <f t="shared" si="6"/>
        <v>2026.7045879799416</v>
      </c>
      <c r="G49" s="55">
        <f t="shared" si="5"/>
        <v>960.0164500506974</v>
      </c>
      <c r="H49" s="71"/>
      <c r="I49" s="69"/>
      <c r="J49" s="57"/>
    </row>
    <row r="50" spans="1:10" ht="12.75">
      <c r="A50" s="59" t="s">
        <v>41</v>
      </c>
      <c r="B50" s="60">
        <v>100000</v>
      </c>
      <c r="C50" s="75">
        <v>60000</v>
      </c>
      <c r="D50" s="56">
        <f t="shared" si="4"/>
        <v>66.66666666666667</v>
      </c>
      <c r="E50" s="56">
        <f>ROUND(B50/$B$36*100,1)</f>
        <v>0.2</v>
      </c>
      <c r="F50" s="55">
        <f t="shared" si="6"/>
        <v>1496.8939450639923</v>
      </c>
      <c r="G50" s="55">
        <f t="shared" si="5"/>
        <v>709.0539093687293</v>
      </c>
      <c r="H50" s="71"/>
      <c r="I50" s="69"/>
      <c r="J50" s="57"/>
    </row>
    <row r="51" spans="1:10" ht="13.5" thickBot="1">
      <c r="A51" s="72"/>
      <c r="B51" s="62"/>
      <c r="C51" s="63"/>
      <c r="D51" s="64"/>
      <c r="E51" s="64"/>
      <c r="F51" s="63"/>
      <c r="G51" s="63"/>
      <c r="H51" s="57"/>
      <c r="I51" s="69"/>
      <c r="J51" s="57"/>
    </row>
    <row r="52" spans="1:10" ht="12.75">
      <c r="A52" s="55"/>
      <c r="B52" s="55"/>
      <c r="C52" s="55"/>
      <c r="D52" s="55"/>
      <c r="E52" s="55"/>
      <c r="F52" s="55"/>
      <c r="G52" s="55"/>
      <c r="H52" s="57"/>
      <c r="I52" s="57"/>
      <c r="J52" s="57"/>
    </row>
    <row r="53" spans="1:10" ht="12.75">
      <c r="A53" s="73" t="s">
        <v>94</v>
      </c>
      <c r="B53" s="55"/>
      <c r="C53" s="55"/>
      <c r="D53" s="70" t="s">
        <v>42</v>
      </c>
      <c r="E53" s="55">
        <v>66805</v>
      </c>
      <c r="F53" s="44" t="s">
        <v>43</v>
      </c>
      <c r="G53" s="55"/>
      <c r="H53" s="57"/>
      <c r="I53" s="57"/>
      <c r="J53" s="57"/>
    </row>
    <row r="54" spans="1:10" ht="12.75">
      <c r="A54" s="55"/>
      <c r="B54" s="44"/>
      <c r="C54" s="44"/>
      <c r="D54" s="70" t="s">
        <v>44</v>
      </c>
      <c r="E54" s="55">
        <v>141033</v>
      </c>
      <c r="F54" s="55" t="s">
        <v>45</v>
      </c>
      <c r="G54" s="55"/>
      <c r="H54" s="57"/>
      <c r="I54" s="57"/>
      <c r="J54" s="57"/>
    </row>
    <row r="55" spans="1:10" ht="12">
      <c r="A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2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2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</sheetData>
  <sheetProtection/>
  <mergeCells count="13">
    <mergeCell ref="A32:G32"/>
    <mergeCell ref="A34:A35"/>
    <mergeCell ref="B34:B35"/>
    <mergeCell ref="C34:C35"/>
    <mergeCell ref="D34:D35"/>
    <mergeCell ref="E34:G34"/>
    <mergeCell ref="A1:G1"/>
    <mergeCell ref="A2:G2"/>
    <mergeCell ref="A4:A5"/>
    <mergeCell ref="B4:B5"/>
    <mergeCell ref="C4:C5"/>
    <mergeCell ref="D4:D5"/>
    <mergeCell ref="E4:G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0"/>
  <sheetViews>
    <sheetView showGridLines="0" tabSelected="1" zoomScale="115" zoomScaleNormal="115" zoomScaleSheetLayoutView="100" zoomScalePageLayoutView="0" workbookViewId="0" topLeftCell="A1">
      <selection activeCell="K16" sqref="K16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98</v>
      </c>
      <c r="C4" s="97" t="s">
        <v>93</v>
      </c>
      <c r="D4" s="99" t="s">
        <v>3</v>
      </c>
      <c r="E4" s="99" t="s">
        <v>99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SUM(B7:B28)</f>
        <v>56420000</v>
      </c>
      <c r="C6" s="50">
        <f>SUM(C7:C28)</f>
        <v>54426000</v>
      </c>
      <c r="D6" s="51">
        <f aca="true" t="shared" si="0" ref="D6:D28">(B6/C6-1)*100</f>
        <v>3.663690148090981</v>
      </c>
      <c r="E6" s="50">
        <f>SUM(E7:E28)</f>
        <v>100</v>
      </c>
      <c r="F6" s="50">
        <f aca="true" t="shared" si="1" ref="F6:F28">B6/$E$53*1000</f>
        <v>835851.8518518518</v>
      </c>
      <c r="G6" s="50">
        <f aca="true" t="shared" si="2" ref="G6:G28">B6/$E$54*1000</f>
        <v>399224.4770881096</v>
      </c>
      <c r="H6" s="52"/>
      <c r="I6" s="52"/>
      <c r="J6" s="52"/>
    </row>
    <row r="7" spans="1:10" ht="13.5" customHeight="1">
      <c r="A7" s="103" t="s">
        <v>8</v>
      </c>
      <c r="B7" s="75">
        <v>28692632</v>
      </c>
      <c r="C7" s="75">
        <v>27136858</v>
      </c>
      <c r="D7" s="104">
        <f t="shared" si="0"/>
        <v>5.733066075667281</v>
      </c>
      <c r="E7" s="104">
        <f>ROUND(B7/$B$6*100,1)</f>
        <v>50.9</v>
      </c>
      <c r="F7" s="75">
        <f t="shared" si="1"/>
        <v>425076.02962962963</v>
      </c>
      <c r="G7" s="75">
        <f t="shared" si="2"/>
        <v>203027.3131244516</v>
      </c>
      <c r="H7" s="57"/>
      <c r="I7" s="57"/>
      <c r="J7" s="57"/>
    </row>
    <row r="8" spans="1:10" ht="13.5" customHeight="1">
      <c r="A8" s="103" t="s">
        <v>9</v>
      </c>
      <c r="B8" s="75">
        <v>232726</v>
      </c>
      <c r="C8" s="75">
        <v>226276</v>
      </c>
      <c r="D8" s="104">
        <f t="shared" si="0"/>
        <v>2.8505011578779937</v>
      </c>
      <c r="E8" s="104">
        <f aca="true" t="shared" si="3" ref="E8:E28">ROUND(B8/$B$6*100,1)</f>
        <v>0.4</v>
      </c>
      <c r="F8" s="75">
        <f t="shared" si="1"/>
        <v>3447.7925925925924</v>
      </c>
      <c r="G8" s="75">
        <f t="shared" si="2"/>
        <v>1646.754974385101</v>
      </c>
      <c r="H8" s="57"/>
      <c r="I8" s="57"/>
      <c r="J8" s="57"/>
    </row>
    <row r="9" spans="1:10" ht="13.5" customHeight="1">
      <c r="A9" s="103" t="s">
        <v>10</v>
      </c>
      <c r="B9" s="75">
        <v>18000</v>
      </c>
      <c r="C9" s="75">
        <v>18000</v>
      </c>
      <c r="D9" s="104">
        <f t="shared" si="0"/>
        <v>0</v>
      </c>
      <c r="E9" s="104">
        <f>ROUND(B9/$B$6*100,1)</f>
        <v>0</v>
      </c>
      <c r="F9" s="75">
        <f t="shared" si="1"/>
        <v>266.6666666666667</v>
      </c>
      <c r="G9" s="75">
        <f t="shared" si="2"/>
        <v>127.3669015878407</v>
      </c>
      <c r="H9" s="57"/>
      <c r="I9" s="57"/>
      <c r="J9" s="57"/>
    </row>
    <row r="10" spans="1:10" ht="12.75">
      <c r="A10" s="103" t="s">
        <v>46</v>
      </c>
      <c r="B10" s="75">
        <v>120000</v>
      </c>
      <c r="C10" s="75">
        <v>120000</v>
      </c>
      <c r="D10" s="104">
        <f t="shared" si="0"/>
        <v>0</v>
      </c>
      <c r="E10" s="104">
        <f>ROUND(B10/$B$6*100,1)</f>
        <v>0.2</v>
      </c>
      <c r="F10" s="75">
        <f t="shared" si="1"/>
        <v>1777.7777777777776</v>
      </c>
      <c r="G10" s="75">
        <f t="shared" si="2"/>
        <v>849.1126772522714</v>
      </c>
      <c r="H10" s="57"/>
      <c r="I10" s="57"/>
      <c r="J10" s="57"/>
    </row>
    <row r="11" spans="1:10" ht="12.75">
      <c r="A11" s="103" t="s">
        <v>47</v>
      </c>
      <c r="B11" s="75">
        <v>90000</v>
      </c>
      <c r="C11" s="75">
        <v>90000</v>
      </c>
      <c r="D11" s="104">
        <f t="shared" si="0"/>
        <v>0</v>
      </c>
      <c r="E11" s="104">
        <f>ROUND(B11/$B$6*100,1)</f>
        <v>0.2</v>
      </c>
      <c r="F11" s="75">
        <f t="shared" si="1"/>
        <v>1333.3333333333333</v>
      </c>
      <c r="G11" s="75">
        <f t="shared" si="2"/>
        <v>636.8345079392035</v>
      </c>
      <c r="H11" s="57"/>
      <c r="I11" s="57"/>
      <c r="J11" s="57"/>
    </row>
    <row r="12" spans="1:10" ht="12.75">
      <c r="A12" s="105" t="s">
        <v>91</v>
      </c>
      <c r="B12" s="79">
        <v>270000</v>
      </c>
      <c r="C12" s="79">
        <v>99000</v>
      </c>
      <c r="D12" s="104">
        <f t="shared" si="0"/>
        <v>172.72727272727272</v>
      </c>
      <c r="E12" s="106">
        <f>ROUND(B12/$B$6*100,1)</f>
        <v>0.5</v>
      </c>
      <c r="F12" s="79">
        <f t="shared" si="1"/>
        <v>4000</v>
      </c>
      <c r="G12" s="79">
        <f t="shared" si="2"/>
        <v>1910.5035238176106</v>
      </c>
      <c r="H12" s="57"/>
      <c r="I12" s="57"/>
      <c r="J12" s="57"/>
    </row>
    <row r="13" spans="1:10" ht="12.75">
      <c r="A13" s="103" t="s">
        <v>11</v>
      </c>
      <c r="B13" s="75">
        <v>3215000</v>
      </c>
      <c r="C13" s="75">
        <v>3215000</v>
      </c>
      <c r="D13" s="104">
        <f t="shared" si="0"/>
        <v>0</v>
      </c>
      <c r="E13" s="104">
        <f t="shared" si="3"/>
        <v>5.7</v>
      </c>
      <c r="F13" s="75">
        <f t="shared" si="1"/>
        <v>47629.62962962963</v>
      </c>
      <c r="G13" s="75">
        <f t="shared" si="2"/>
        <v>22749.143811383772</v>
      </c>
      <c r="H13" s="57"/>
      <c r="I13" s="57"/>
      <c r="J13" s="57"/>
    </row>
    <row r="14" spans="1:10" ht="12.75">
      <c r="A14" s="103" t="s">
        <v>12</v>
      </c>
      <c r="B14" s="75">
        <v>7000</v>
      </c>
      <c r="C14" s="75">
        <v>7000</v>
      </c>
      <c r="D14" s="104">
        <f t="shared" si="0"/>
        <v>0</v>
      </c>
      <c r="E14" s="104">
        <f t="shared" si="3"/>
        <v>0</v>
      </c>
      <c r="F14" s="75">
        <f t="shared" si="1"/>
        <v>103.7037037037037</v>
      </c>
      <c r="G14" s="75">
        <f t="shared" si="2"/>
        <v>49.53157283971583</v>
      </c>
      <c r="H14" s="57"/>
      <c r="I14" s="57"/>
      <c r="J14" s="57"/>
    </row>
    <row r="15" spans="1:10" ht="12.75">
      <c r="A15" s="103" t="s">
        <v>87</v>
      </c>
      <c r="B15" s="75">
        <v>33600</v>
      </c>
      <c r="C15" s="75">
        <v>33600</v>
      </c>
      <c r="D15" s="104">
        <f t="shared" si="0"/>
        <v>0</v>
      </c>
      <c r="E15" s="104">
        <f>ROUND(B15/$B$6*100,1)</f>
        <v>0.1</v>
      </c>
      <c r="F15" s="75">
        <f t="shared" si="1"/>
        <v>497.77777777777777</v>
      </c>
      <c r="G15" s="75">
        <f t="shared" si="2"/>
        <v>237.751549630636</v>
      </c>
      <c r="H15" s="57"/>
      <c r="I15" s="57"/>
      <c r="J15" s="57"/>
    </row>
    <row r="16" spans="1:10" ht="12.75">
      <c r="A16" s="103" t="s">
        <v>14</v>
      </c>
      <c r="B16" s="75">
        <v>159000</v>
      </c>
      <c r="C16" s="75">
        <v>159000</v>
      </c>
      <c r="D16" s="104">
        <f t="shared" si="0"/>
        <v>0</v>
      </c>
      <c r="E16" s="104">
        <f t="shared" si="3"/>
        <v>0.3</v>
      </c>
      <c r="F16" s="75">
        <f t="shared" si="1"/>
        <v>2355.5555555555557</v>
      </c>
      <c r="G16" s="75">
        <f t="shared" si="2"/>
        <v>1125.0742973592596</v>
      </c>
      <c r="H16" s="57"/>
      <c r="I16" s="57"/>
      <c r="J16" s="57"/>
    </row>
    <row r="17" spans="1:10" ht="12.75">
      <c r="A17" s="103" t="s">
        <v>15</v>
      </c>
      <c r="B17" s="75">
        <v>20000</v>
      </c>
      <c r="C17" s="75">
        <v>20000</v>
      </c>
      <c r="D17" s="104">
        <f t="shared" si="0"/>
        <v>0</v>
      </c>
      <c r="E17" s="104">
        <f>ROUND(B17/$B$6*100,1)</f>
        <v>0</v>
      </c>
      <c r="F17" s="75">
        <f t="shared" si="1"/>
        <v>296.2962962962963</v>
      </c>
      <c r="G17" s="75">
        <f t="shared" si="2"/>
        <v>141.51877954204522</v>
      </c>
      <c r="H17" s="57"/>
      <c r="I17" s="57"/>
      <c r="J17" s="57"/>
    </row>
    <row r="18" spans="1:10" ht="12.75">
      <c r="A18" s="103" t="s">
        <v>16</v>
      </c>
      <c r="B18" s="75">
        <v>18000</v>
      </c>
      <c r="C18" s="75">
        <v>18000</v>
      </c>
      <c r="D18" s="104">
        <f t="shared" si="0"/>
        <v>0</v>
      </c>
      <c r="E18" s="104">
        <f>ROUND(B18/$B$6*100,1)</f>
        <v>0</v>
      </c>
      <c r="F18" s="75">
        <f t="shared" si="1"/>
        <v>266.6666666666667</v>
      </c>
      <c r="G18" s="75">
        <f t="shared" si="2"/>
        <v>127.3669015878407</v>
      </c>
      <c r="H18" s="57"/>
      <c r="I18" s="57"/>
      <c r="J18" s="57"/>
    </row>
    <row r="19" spans="1:10" ht="12.75">
      <c r="A19" s="103" t="s">
        <v>17</v>
      </c>
      <c r="B19" s="75">
        <v>471198</v>
      </c>
      <c r="C19" s="75">
        <v>492470</v>
      </c>
      <c r="D19" s="104">
        <f t="shared" si="0"/>
        <v>-4.319450931021174</v>
      </c>
      <c r="E19" s="104">
        <f>ROUND(B19/$B$6*100,1)+0.1</f>
        <v>0.9</v>
      </c>
      <c r="F19" s="75">
        <f t="shared" si="1"/>
        <v>6980.711111111111</v>
      </c>
      <c r="G19" s="75">
        <f t="shared" si="2"/>
        <v>3334.1682941326317</v>
      </c>
      <c r="H19" s="57"/>
      <c r="I19" s="57"/>
      <c r="J19" s="57"/>
    </row>
    <row r="20" spans="1:10" ht="12.75">
      <c r="A20" s="103" t="s">
        <v>18</v>
      </c>
      <c r="B20" s="75">
        <v>554021</v>
      </c>
      <c r="C20" s="75">
        <v>571689</v>
      </c>
      <c r="D20" s="104">
        <f t="shared" si="0"/>
        <v>-3.090491508495008</v>
      </c>
      <c r="E20" s="104">
        <f>ROUND(B20/$B$6*100,1)</f>
        <v>1</v>
      </c>
      <c r="F20" s="75">
        <f t="shared" si="1"/>
        <v>8207.718518518519</v>
      </c>
      <c r="G20" s="75">
        <f t="shared" si="2"/>
        <v>3920.2187880331717</v>
      </c>
      <c r="H20" s="57"/>
      <c r="I20" s="57"/>
      <c r="J20" s="57"/>
    </row>
    <row r="21" spans="1:10" ht="12.75">
      <c r="A21" s="103" t="s">
        <v>19</v>
      </c>
      <c r="B21" s="75">
        <v>10907279</v>
      </c>
      <c r="C21" s="75">
        <v>10521867</v>
      </c>
      <c r="D21" s="104">
        <f t="shared" si="0"/>
        <v>3.6629620959854448</v>
      </c>
      <c r="E21" s="104">
        <f t="shared" si="3"/>
        <v>19.3</v>
      </c>
      <c r="F21" s="75">
        <f t="shared" si="1"/>
        <v>161589.31851851853</v>
      </c>
      <c r="G21" s="75">
        <f t="shared" si="2"/>
        <v>77179.24061022897</v>
      </c>
      <c r="H21" s="57"/>
      <c r="I21" s="57"/>
      <c r="J21" s="57"/>
    </row>
    <row r="22" spans="1:10" ht="12.75">
      <c r="A22" s="103" t="s">
        <v>20</v>
      </c>
      <c r="B22" s="75">
        <v>3610661</v>
      </c>
      <c r="C22" s="75">
        <v>3446739</v>
      </c>
      <c r="D22" s="104">
        <f t="shared" si="0"/>
        <v>4.755857638190775</v>
      </c>
      <c r="E22" s="104">
        <f t="shared" si="3"/>
        <v>6.4</v>
      </c>
      <c r="F22" s="75">
        <f t="shared" si="1"/>
        <v>53491.27407407408</v>
      </c>
      <c r="G22" s="75">
        <f t="shared" si="2"/>
        <v>25548.81690300303</v>
      </c>
      <c r="H22" s="57"/>
      <c r="I22" s="57"/>
      <c r="J22" s="57"/>
    </row>
    <row r="23" spans="1:10" ht="12.75">
      <c r="A23" s="103" t="s">
        <v>21</v>
      </c>
      <c r="B23" s="75">
        <v>278851</v>
      </c>
      <c r="C23" s="75">
        <v>278306</v>
      </c>
      <c r="D23" s="104">
        <f t="shared" si="0"/>
        <v>0.1958276142088211</v>
      </c>
      <c r="E23" s="104">
        <f t="shared" si="3"/>
        <v>0.5</v>
      </c>
      <c r="F23" s="75">
        <f t="shared" si="1"/>
        <v>4131.125925925926</v>
      </c>
      <c r="G23" s="75">
        <f t="shared" si="2"/>
        <v>1973.1326597039426</v>
      </c>
      <c r="H23" s="57"/>
      <c r="I23" s="57"/>
      <c r="J23" s="57"/>
    </row>
    <row r="24" spans="1:10" ht="12.75">
      <c r="A24" s="103" t="s">
        <v>22</v>
      </c>
      <c r="B24" s="75">
        <v>18237</v>
      </c>
      <c r="C24" s="75">
        <v>17068</v>
      </c>
      <c r="D24" s="104">
        <f t="shared" si="0"/>
        <v>6.849074291071</v>
      </c>
      <c r="E24" s="104">
        <f t="shared" si="3"/>
        <v>0</v>
      </c>
      <c r="F24" s="75">
        <f t="shared" si="1"/>
        <v>270.1777777777778</v>
      </c>
      <c r="G24" s="75">
        <f t="shared" si="2"/>
        <v>129.04389912541396</v>
      </c>
      <c r="H24" s="57"/>
      <c r="I24" s="57"/>
      <c r="J24" s="57"/>
    </row>
    <row r="25" spans="1:10" ht="12.75">
      <c r="A25" s="103" t="s">
        <v>23</v>
      </c>
      <c r="B25" s="75">
        <v>2449433</v>
      </c>
      <c r="C25" s="75">
        <v>3274802</v>
      </c>
      <c r="D25" s="104">
        <f t="shared" si="0"/>
        <v>-25.203630631714525</v>
      </c>
      <c r="E25" s="104">
        <f t="shared" si="3"/>
        <v>4.3</v>
      </c>
      <c r="F25" s="75">
        <f t="shared" si="1"/>
        <v>36287.8962962963</v>
      </c>
      <c r="G25" s="75">
        <f t="shared" si="2"/>
        <v>17332.038436500527</v>
      </c>
      <c r="H25" s="57"/>
      <c r="I25" s="57"/>
      <c r="J25" s="57"/>
    </row>
    <row r="26" spans="1:10" ht="12.75">
      <c r="A26" s="103" t="s">
        <v>24</v>
      </c>
      <c r="B26" s="75">
        <v>750000</v>
      </c>
      <c r="C26" s="75">
        <v>750000</v>
      </c>
      <c r="D26" s="104">
        <f t="shared" si="0"/>
        <v>0</v>
      </c>
      <c r="E26" s="104">
        <f t="shared" si="3"/>
        <v>1.3</v>
      </c>
      <c r="F26" s="75">
        <f t="shared" si="1"/>
        <v>11111.111111111111</v>
      </c>
      <c r="G26" s="75">
        <f t="shared" si="2"/>
        <v>5306.954232826696</v>
      </c>
      <c r="H26" s="57"/>
      <c r="I26" s="57"/>
      <c r="J26" s="57"/>
    </row>
    <row r="27" spans="1:10" ht="12.75">
      <c r="A27" s="103" t="s">
        <v>25</v>
      </c>
      <c r="B27" s="76">
        <v>1975561</v>
      </c>
      <c r="C27" s="76">
        <v>2007924</v>
      </c>
      <c r="D27" s="104">
        <f t="shared" si="0"/>
        <v>-1.61176419027812</v>
      </c>
      <c r="E27" s="104">
        <f t="shared" si="3"/>
        <v>3.5</v>
      </c>
      <c r="F27" s="75">
        <f t="shared" si="1"/>
        <v>29267.570370370373</v>
      </c>
      <c r="G27" s="75">
        <f t="shared" si="2"/>
        <v>13978.94908154312</v>
      </c>
      <c r="H27" s="57"/>
      <c r="I27" s="57"/>
      <c r="J27" s="57"/>
    </row>
    <row r="28" spans="1:10" ht="12.75">
      <c r="A28" s="107" t="s">
        <v>26</v>
      </c>
      <c r="B28" s="77">
        <v>2528801</v>
      </c>
      <c r="C28" s="75">
        <v>1922401</v>
      </c>
      <c r="D28" s="104">
        <f t="shared" si="0"/>
        <v>31.543887045418728</v>
      </c>
      <c r="E28" s="104">
        <f t="shared" si="3"/>
        <v>4.5</v>
      </c>
      <c r="F28" s="75">
        <f t="shared" si="1"/>
        <v>37463.718518518515</v>
      </c>
      <c r="G28" s="75">
        <f t="shared" si="2"/>
        <v>17893.641561235174</v>
      </c>
      <c r="H28" s="57"/>
      <c r="I28" s="57"/>
      <c r="J28" s="57"/>
    </row>
    <row r="29" spans="1:10" s="66" customFormat="1" ht="13.5" thickBot="1">
      <c r="A29" s="108"/>
      <c r="B29" s="109"/>
      <c r="C29" s="110"/>
      <c r="D29" s="111"/>
      <c r="E29" s="111"/>
      <c r="F29" s="110"/>
      <c r="G29" s="110"/>
      <c r="H29" s="65"/>
      <c r="I29" s="65"/>
      <c r="J29" s="65"/>
    </row>
    <row r="30" spans="1:10" ht="12.75">
      <c r="A30" s="75" t="s">
        <v>97</v>
      </c>
      <c r="B30" s="75"/>
      <c r="C30" s="75"/>
      <c r="D30" s="75"/>
      <c r="E30" s="75"/>
      <c r="F30" s="75"/>
      <c r="G30" s="75"/>
      <c r="H30" s="57"/>
      <c r="I30" s="57"/>
      <c r="J30" s="57"/>
    </row>
    <row r="31" spans="1:10" ht="12.75">
      <c r="A31" s="75"/>
      <c r="B31" s="75"/>
      <c r="C31" s="75"/>
      <c r="D31" s="75"/>
      <c r="E31" s="75"/>
      <c r="F31" s="75"/>
      <c r="G31" s="75"/>
      <c r="H31" s="57"/>
      <c r="I31" s="57"/>
      <c r="J31" s="57"/>
    </row>
    <row r="32" spans="1:10" ht="15.75">
      <c r="A32" s="112" t="s">
        <v>27</v>
      </c>
      <c r="B32" s="112"/>
      <c r="C32" s="112"/>
      <c r="D32" s="112"/>
      <c r="E32" s="112"/>
      <c r="F32" s="112"/>
      <c r="G32" s="112"/>
      <c r="H32" s="57"/>
      <c r="I32" s="57"/>
      <c r="J32" s="57"/>
    </row>
    <row r="33" spans="1:10" ht="13.5" thickBot="1">
      <c r="A33" s="76" t="s">
        <v>1</v>
      </c>
      <c r="B33" s="76"/>
      <c r="C33" s="76"/>
      <c r="D33" s="76"/>
      <c r="E33" s="76"/>
      <c r="F33" s="76"/>
      <c r="G33" s="76"/>
      <c r="H33" s="57"/>
      <c r="I33" s="57"/>
      <c r="J33" s="57"/>
    </row>
    <row r="34" spans="1:10" ht="12" customHeight="1">
      <c r="A34" s="113" t="s">
        <v>2</v>
      </c>
      <c r="B34" s="114" t="s">
        <v>98</v>
      </c>
      <c r="C34" s="114" t="s">
        <v>93</v>
      </c>
      <c r="D34" s="115" t="s">
        <v>3</v>
      </c>
      <c r="E34" s="115" t="s">
        <v>99</v>
      </c>
      <c r="F34" s="115"/>
      <c r="G34" s="116"/>
      <c r="H34" s="57"/>
      <c r="I34" s="57"/>
      <c r="J34" s="57"/>
    </row>
    <row r="35" spans="1:10" ht="12.75">
      <c r="A35" s="117"/>
      <c r="B35" s="118"/>
      <c r="C35" s="118"/>
      <c r="D35" s="118"/>
      <c r="E35" s="119" t="s">
        <v>4</v>
      </c>
      <c r="F35" s="119" t="s">
        <v>5</v>
      </c>
      <c r="G35" s="120" t="s">
        <v>6</v>
      </c>
      <c r="H35" s="57"/>
      <c r="I35" s="57"/>
      <c r="J35" s="57"/>
    </row>
    <row r="36" spans="1:10" ht="12.75">
      <c r="A36" s="121" t="s">
        <v>7</v>
      </c>
      <c r="B36" s="122">
        <f>SUM(B37:B50)</f>
        <v>56420000</v>
      </c>
      <c r="C36" s="122">
        <f>SUM(C37:C50)</f>
        <v>54426000</v>
      </c>
      <c r="D36" s="123">
        <f aca="true" t="shared" si="4" ref="D36:D50">(B36/C36-1)*100</f>
        <v>3.663690148090981</v>
      </c>
      <c r="E36" s="122">
        <f>SUM(E37:E50)</f>
        <v>100.19999999999999</v>
      </c>
      <c r="F36" s="122">
        <f>B36/$E$53*1000</f>
        <v>835851.8518518518</v>
      </c>
      <c r="G36" s="122">
        <f aca="true" t="shared" si="5" ref="G36:G50">B36/$E$54*1000</f>
        <v>399224.4770881096</v>
      </c>
      <c r="H36" s="68"/>
      <c r="I36" s="69"/>
      <c r="J36" s="57"/>
    </row>
    <row r="37" spans="1:10" ht="12.75">
      <c r="A37" s="103" t="s">
        <v>28</v>
      </c>
      <c r="B37" s="82">
        <v>391825</v>
      </c>
      <c r="C37" s="82">
        <v>387497</v>
      </c>
      <c r="D37" s="104">
        <f t="shared" si="4"/>
        <v>1.116911872866111</v>
      </c>
      <c r="E37" s="104">
        <f>ROUND(B37/$B$36*100,1)</f>
        <v>0.7</v>
      </c>
      <c r="F37" s="75">
        <f aca="true" t="shared" si="6" ref="F37:F50">B37/$E$53*1000</f>
        <v>5804.814814814815</v>
      </c>
      <c r="G37" s="75">
        <f>B37/$E$54*1000</f>
        <v>2772.5297897030937</v>
      </c>
      <c r="H37" s="71"/>
      <c r="I37" s="69"/>
      <c r="J37" s="57"/>
    </row>
    <row r="38" spans="1:10" ht="12.75">
      <c r="A38" s="103" t="s">
        <v>29</v>
      </c>
      <c r="B38" s="75">
        <v>5305949</v>
      </c>
      <c r="C38" s="75">
        <v>5406348</v>
      </c>
      <c r="D38" s="104">
        <f t="shared" si="4"/>
        <v>-1.8570576662841565</v>
      </c>
      <c r="E38" s="104">
        <f>ROUND(B38/$B$36*100,1)</f>
        <v>9.4</v>
      </c>
      <c r="F38" s="75">
        <f t="shared" si="6"/>
        <v>78606.65185185186</v>
      </c>
      <c r="G38" s="75">
        <f t="shared" si="5"/>
        <v>37544.57133961676</v>
      </c>
      <c r="H38" s="71"/>
      <c r="I38" s="69"/>
      <c r="J38" s="57"/>
    </row>
    <row r="39" spans="1:10" ht="12.75">
      <c r="A39" s="103" t="s">
        <v>30</v>
      </c>
      <c r="B39" s="75">
        <v>26804059</v>
      </c>
      <c r="C39" s="75">
        <v>26614329</v>
      </c>
      <c r="D39" s="104">
        <f t="shared" si="4"/>
        <v>0.7128866559062974</v>
      </c>
      <c r="E39" s="104">
        <f>ROUND(B39/$B$36*100,1)</f>
        <v>47.5</v>
      </c>
      <c r="F39" s="75">
        <f>B39/$E$53*1000</f>
        <v>397097.1703703703</v>
      </c>
      <c r="G39" s="75">
        <f t="shared" si="5"/>
        <v>189663.88582264868</v>
      </c>
      <c r="H39" s="71"/>
      <c r="I39" s="69"/>
      <c r="J39" s="57"/>
    </row>
    <row r="40" spans="1:10" ht="12.75">
      <c r="A40" s="103" t="s">
        <v>31</v>
      </c>
      <c r="B40" s="75">
        <v>3595075</v>
      </c>
      <c r="C40" s="75">
        <v>3684599</v>
      </c>
      <c r="D40" s="104">
        <f t="shared" si="4"/>
        <v>-2.429680950355795</v>
      </c>
      <c r="E40" s="104">
        <f>ROUND(B40/$B$36*100,1)</f>
        <v>6.4</v>
      </c>
      <c r="F40" s="75">
        <f t="shared" si="6"/>
        <v>53260.370370370365</v>
      </c>
      <c r="G40" s="75">
        <f t="shared" si="5"/>
        <v>25438.531318105914</v>
      </c>
      <c r="H40" s="71"/>
      <c r="I40" s="69"/>
      <c r="J40" s="57"/>
    </row>
    <row r="41" spans="1:10" ht="12.75">
      <c r="A41" s="103" t="s">
        <v>32</v>
      </c>
      <c r="B41" s="75">
        <v>47632</v>
      </c>
      <c r="C41" s="75">
        <v>56680</v>
      </c>
      <c r="D41" s="104">
        <f t="shared" si="4"/>
        <v>-15.963302752293574</v>
      </c>
      <c r="E41" s="104">
        <f>ROUND(B41/$B$36*100,1)</f>
        <v>0.1</v>
      </c>
      <c r="F41" s="75">
        <f t="shared" si="6"/>
        <v>705.6592592592592</v>
      </c>
      <c r="G41" s="75">
        <f t="shared" si="5"/>
        <v>337.0411253573349</v>
      </c>
      <c r="H41" s="71"/>
      <c r="I41" s="69"/>
      <c r="J41" s="57"/>
    </row>
    <row r="42" spans="1:10" ht="12.75">
      <c r="A42" s="103" t="s">
        <v>33</v>
      </c>
      <c r="B42" s="75">
        <v>9395</v>
      </c>
      <c r="C42" s="75">
        <v>9651</v>
      </c>
      <c r="D42" s="104">
        <f t="shared" si="4"/>
        <v>-2.6525748627085233</v>
      </c>
      <c r="E42" s="104">
        <f aca="true" t="shared" si="7" ref="E42:E47">ROUND(B42/$B$36*100,1)</f>
        <v>0</v>
      </c>
      <c r="F42" s="75">
        <f t="shared" si="6"/>
        <v>139.1851851851852</v>
      </c>
      <c r="G42" s="75">
        <f t="shared" si="5"/>
        <v>66.47844668987575</v>
      </c>
      <c r="H42" s="71"/>
      <c r="I42" s="69"/>
      <c r="J42" s="57"/>
    </row>
    <row r="43" spans="1:10" ht="12.75">
      <c r="A43" s="103" t="s">
        <v>34</v>
      </c>
      <c r="B43" s="75">
        <v>1084038</v>
      </c>
      <c r="C43" s="75">
        <v>664760</v>
      </c>
      <c r="D43" s="104">
        <f t="shared" si="4"/>
        <v>63.072086166436</v>
      </c>
      <c r="E43" s="104">
        <f>ROUND(B43/$B$36*100,1)</f>
        <v>1.9</v>
      </c>
      <c r="F43" s="75">
        <f t="shared" si="6"/>
        <v>16059.822222222223</v>
      </c>
      <c r="G43" s="75">
        <f t="shared" si="5"/>
        <v>7670.586736859981</v>
      </c>
      <c r="H43" s="71"/>
      <c r="I43" s="69"/>
      <c r="J43" s="57"/>
    </row>
    <row r="44" spans="1:10" ht="12.75">
      <c r="A44" s="103" t="s">
        <v>35</v>
      </c>
      <c r="B44" s="75">
        <v>4673222</v>
      </c>
      <c r="C44" s="75">
        <v>4992482</v>
      </c>
      <c r="D44" s="104">
        <f t="shared" si="4"/>
        <v>-6.39481524420118</v>
      </c>
      <c r="E44" s="104">
        <f t="shared" si="7"/>
        <v>8.3</v>
      </c>
      <c r="F44" s="75">
        <f t="shared" si="6"/>
        <v>69232.91851851852</v>
      </c>
      <c r="G44" s="75">
        <f t="shared" si="5"/>
        <v>33067.43369845179</v>
      </c>
      <c r="H44" s="71"/>
      <c r="I44" s="69"/>
      <c r="J44" s="57"/>
    </row>
    <row r="45" spans="1:10" ht="12.75">
      <c r="A45" s="103" t="s">
        <v>36</v>
      </c>
      <c r="B45" s="75">
        <v>1499874</v>
      </c>
      <c r="C45" s="75">
        <v>1555731</v>
      </c>
      <c r="D45" s="104">
        <f t="shared" si="4"/>
        <v>-3.5904021967808064</v>
      </c>
      <c r="E45" s="104">
        <f>ROUND(B45/$B$36*100,1)</f>
        <v>2.7</v>
      </c>
      <c r="F45" s="75">
        <f>B45/$E$53*1000</f>
        <v>22220.355555555558</v>
      </c>
      <c r="G45" s="75">
        <f t="shared" si="5"/>
        <v>10613.016897342277</v>
      </c>
      <c r="H45" s="71"/>
      <c r="I45" s="69"/>
      <c r="J45" s="57"/>
    </row>
    <row r="46" spans="1:10" ht="12.75">
      <c r="A46" s="103" t="s">
        <v>37</v>
      </c>
      <c r="B46" s="75">
        <v>9573777</v>
      </c>
      <c r="C46" s="75">
        <v>7299338</v>
      </c>
      <c r="D46" s="104">
        <f t="shared" si="4"/>
        <v>31.15952432946658</v>
      </c>
      <c r="E46" s="104">
        <f>ROUND(B46/$B$36*100,1)+0.1</f>
        <v>17.1</v>
      </c>
      <c r="F46" s="75">
        <f t="shared" si="6"/>
        <v>141833.73333333334</v>
      </c>
      <c r="G46" s="75">
        <f t="shared" si="5"/>
        <v>67743.46183238515</v>
      </c>
      <c r="H46" s="71"/>
      <c r="I46" s="69"/>
      <c r="J46" s="57"/>
    </row>
    <row r="47" spans="1:10" ht="12.75">
      <c r="A47" s="103" t="s">
        <v>38</v>
      </c>
      <c r="B47" s="75">
        <v>10</v>
      </c>
      <c r="C47" s="75">
        <v>10</v>
      </c>
      <c r="D47" s="104">
        <f t="shared" si="4"/>
        <v>0</v>
      </c>
      <c r="E47" s="104">
        <f t="shared" si="7"/>
        <v>0</v>
      </c>
      <c r="F47" s="75">
        <f t="shared" si="6"/>
        <v>0.14814814814814814</v>
      </c>
      <c r="G47" s="75">
        <f t="shared" si="5"/>
        <v>0.07075938977102261</v>
      </c>
      <c r="H47" s="71"/>
      <c r="I47" s="69"/>
      <c r="J47" s="57"/>
    </row>
    <row r="48" spans="1:10" ht="12.75">
      <c r="A48" s="103" t="s">
        <v>39</v>
      </c>
      <c r="B48" s="75">
        <v>3178519</v>
      </c>
      <c r="C48" s="75">
        <v>3519181</v>
      </c>
      <c r="D48" s="104">
        <f t="shared" si="4"/>
        <v>-9.680150012176124</v>
      </c>
      <c r="E48" s="104">
        <f>ROUND(B48/$B$36*100,1)</f>
        <v>5.6</v>
      </c>
      <c r="F48" s="75">
        <f t="shared" si="6"/>
        <v>47089.17037037037</v>
      </c>
      <c r="G48" s="75">
        <f t="shared" si="5"/>
        <v>22491.006481560104</v>
      </c>
      <c r="H48" s="71"/>
      <c r="I48" s="69"/>
      <c r="J48" s="57"/>
    </row>
    <row r="49" spans="1:10" ht="12.75">
      <c r="A49" s="103" t="s">
        <v>40</v>
      </c>
      <c r="B49" s="75">
        <v>156625</v>
      </c>
      <c r="C49" s="75">
        <v>135394</v>
      </c>
      <c r="D49" s="104">
        <f t="shared" si="4"/>
        <v>15.680901664770964</v>
      </c>
      <c r="E49" s="104">
        <f>ROUND(B49/$B$36*100,1)</f>
        <v>0.3</v>
      </c>
      <c r="F49" s="75">
        <f t="shared" si="6"/>
        <v>2320.3703703703704</v>
      </c>
      <c r="G49" s="75">
        <f t="shared" si="5"/>
        <v>1108.2689422886417</v>
      </c>
      <c r="H49" s="71"/>
      <c r="I49" s="69"/>
      <c r="J49" s="57"/>
    </row>
    <row r="50" spans="1:10" ht="12.75">
      <c r="A50" s="107" t="s">
        <v>41</v>
      </c>
      <c r="B50" s="77">
        <v>100000</v>
      </c>
      <c r="C50" s="75">
        <v>100000</v>
      </c>
      <c r="D50" s="104">
        <f t="shared" si="4"/>
        <v>0</v>
      </c>
      <c r="E50" s="104">
        <f>ROUND(B50/$B$36*100,1)</f>
        <v>0.2</v>
      </c>
      <c r="F50" s="75">
        <f t="shared" si="6"/>
        <v>1481.4814814814813</v>
      </c>
      <c r="G50" s="75">
        <f t="shared" si="5"/>
        <v>707.5938977102262</v>
      </c>
      <c r="H50" s="71"/>
      <c r="I50" s="69"/>
      <c r="J50" s="57"/>
    </row>
    <row r="51" spans="1:10" ht="13.5" thickBot="1">
      <c r="A51" s="72"/>
      <c r="B51" s="62"/>
      <c r="C51" s="63"/>
      <c r="D51" s="64"/>
      <c r="E51" s="64"/>
      <c r="F51" s="63"/>
      <c r="G51" s="63"/>
      <c r="H51" s="57"/>
      <c r="I51" s="69"/>
      <c r="J51" s="57"/>
    </row>
    <row r="52" spans="1:10" ht="12.75">
      <c r="A52" s="55"/>
      <c r="B52" s="55"/>
      <c r="C52" s="55"/>
      <c r="D52" s="55"/>
      <c r="E52" s="55"/>
      <c r="F52" s="55"/>
      <c r="G52" s="55"/>
      <c r="H52" s="57"/>
      <c r="I52" s="57"/>
      <c r="J52" s="57"/>
    </row>
    <row r="53" spans="1:10" ht="12.75">
      <c r="A53" s="73" t="s">
        <v>100</v>
      </c>
      <c r="B53" s="55"/>
      <c r="C53" s="55"/>
      <c r="D53" s="70" t="s">
        <v>42</v>
      </c>
      <c r="E53" s="55">
        <v>67500</v>
      </c>
      <c r="F53" s="44" t="s">
        <v>43</v>
      </c>
      <c r="G53" s="55"/>
      <c r="H53" s="57"/>
      <c r="I53" s="57"/>
      <c r="J53" s="57"/>
    </row>
    <row r="54" spans="1:10" ht="12.75">
      <c r="A54" s="55"/>
      <c r="B54" s="44"/>
      <c r="C54" s="44"/>
      <c r="D54" s="70" t="s">
        <v>44</v>
      </c>
      <c r="E54" s="55">
        <v>141324</v>
      </c>
      <c r="F54" s="55" t="s">
        <v>45</v>
      </c>
      <c r="G54" s="55"/>
      <c r="H54" s="57"/>
      <c r="I54" s="57"/>
      <c r="J54" s="57"/>
    </row>
    <row r="55" spans="1:10" ht="12">
      <c r="A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2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2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2:G32"/>
    <mergeCell ref="A34:A35"/>
    <mergeCell ref="B34:B35"/>
    <mergeCell ref="C34:C35"/>
    <mergeCell ref="D34:D35"/>
    <mergeCell ref="E34:G3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bestFit="1" customWidth="1"/>
    <col min="4" max="4" width="10.421875" style="1" bestFit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5.75">
      <c r="A1" s="83" t="s">
        <v>77</v>
      </c>
      <c r="B1" s="83"/>
      <c r="C1" s="83"/>
      <c r="D1" s="83"/>
      <c r="E1" s="83"/>
      <c r="F1" s="83"/>
      <c r="G1" s="83"/>
    </row>
    <row r="2" spans="1:7" s="2" customFormat="1" ht="15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17" t="s">
        <v>1</v>
      </c>
      <c r="B3" s="17"/>
      <c r="C3" s="17"/>
      <c r="D3" s="17"/>
      <c r="E3" s="17"/>
      <c r="F3" s="17"/>
      <c r="G3" s="17"/>
    </row>
    <row r="4" spans="1:10" s="16" customFormat="1" ht="12.75">
      <c r="A4" s="84" t="s">
        <v>2</v>
      </c>
      <c r="B4" s="86" t="s">
        <v>51</v>
      </c>
      <c r="C4" s="86" t="s">
        <v>49</v>
      </c>
      <c r="D4" s="88" t="s">
        <v>3</v>
      </c>
      <c r="E4" s="88" t="s">
        <v>52</v>
      </c>
      <c r="F4" s="88"/>
      <c r="G4" s="91"/>
      <c r="H4" s="15"/>
      <c r="I4" s="15"/>
      <c r="J4" s="15"/>
    </row>
    <row r="5" spans="1:10" s="16" customFormat="1" ht="12.7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15"/>
      <c r="I5" s="15"/>
      <c r="J5" s="15"/>
    </row>
    <row r="6" spans="1:10" s="7" customFormat="1" ht="12.75">
      <c r="A6" s="18" t="s">
        <v>7</v>
      </c>
      <c r="B6" s="19">
        <f>SUM(B7:B27)</f>
        <v>42570000</v>
      </c>
      <c r="C6" s="19">
        <f>SUM(C7:C27)</f>
        <v>42480000</v>
      </c>
      <c r="D6" s="20">
        <f aca="true" t="shared" si="0" ref="D6:D27">(B6/C6-1)*100</f>
        <v>0.21186440677967155</v>
      </c>
      <c r="E6" s="20">
        <f>SUM(E7:E27)</f>
        <v>99.99999999999999</v>
      </c>
      <c r="F6" s="19">
        <f aca="true" t="shared" si="1" ref="F6:F25">B6/$E$51*1000</f>
        <v>767372.6904010815</v>
      </c>
      <c r="G6" s="19">
        <f>B6/$E$52*1000</f>
        <v>348218.01048662176</v>
      </c>
      <c r="H6" s="6"/>
      <c r="I6" s="6"/>
      <c r="J6" s="6"/>
    </row>
    <row r="7" spans="1:10" ht="12.75">
      <c r="A7" s="21" t="s">
        <v>8</v>
      </c>
      <c r="B7" s="22">
        <v>25878897</v>
      </c>
      <c r="C7" s="35">
        <v>26586625</v>
      </c>
      <c r="D7" s="23">
        <f t="shared" si="0"/>
        <v>-2.6619700695368453</v>
      </c>
      <c r="E7" s="23">
        <f>ROUND(B7/$B$6*100,1)</f>
        <v>60.8</v>
      </c>
      <c r="F7" s="35">
        <f>B7/$E$51*1000</f>
        <v>466496.56602073007</v>
      </c>
      <c r="G7" s="35">
        <f>B7/$E$52*1000</f>
        <v>211686.58743077764</v>
      </c>
      <c r="H7" s="8"/>
      <c r="I7" s="8"/>
      <c r="J7" s="8"/>
    </row>
    <row r="8" spans="1:10" ht="12.75">
      <c r="A8" s="21" t="s">
        <v>9</v>
      </c>
      <c r="B8" s="22">
        <v>240000</v>
      </c>
      <c r="C8" s="35">
        <v>270000</v>
      </c>
      <c r="D8" s="23">
        <f t="shared" si="0"/>
        <v>-11.111111111111116</v>
      </c>
      <c r="E8" s="23">
        <f>ROUND(B8/$B$6*100,1)</f>
        <v>0.6</v>
      </c>
      <c r="F8" s="35">
        <f t="shared" si="1"/>
        <v>4326.273095989184</v>
      </c>
      <c r="G8" s="35">
        <f aca="true" t="shared" si="2" ref="G8:G27">B8/$E$52*1000</f>
        <v>1963.1741253650277</v>
      </c>
      <c r="H8" s="8"/>
      <c r="I8" s="8"/>
      <c r="J8" s="8"/>
    </row>
    <row r="9" spans="1:10" ht="12.75">
      <c r="A9" s="21" t="s">
        <v>10</v>
      </c>
      <c r="B9" s="22">
        <v>60000</v>
      </c>
      <c r="C9" s="35">
        <v>50000</v>
      </c>
      <c r="D9" s="23">
        <f t="shared" si="0"/>
        <v>19.999999999999996</v>
      </c>
      <c r="E9" s="23">
        <f>ROUND(B9/$B$6*100,1)</f>
        <v>0.1</v>
      </c>
      <c r="F9" s="35">
        <f t="shared" si="1"/>
        <v>1081.568273997296</v>
      </c>
      <c r="G9" s="35">
        <f t="shared" si="2"/>
        <v>490.79353134125694</v>
      </c>
      <c r="H9" s="8"/>
      <c r="I9" s="8"/>
      <c r="J9" s="8"/>
    </row>
    <row r="10" spans="1:10" ht="12.75">
      <c r="A10" s="21" t="s">
        <v>46</v>
      </c>
      <c r="B10" s="22">
        <v>20000</v>
      </c>
      <c r="C10" s="35">
        <v>30000</v>
      </c>
      <c r="D10" s="23">
        <f t="shared" si="0"/>
        <v>-33.333333333333336</v>
      </c>
      <c r="E10" s="23">
        <f aca="true" t="shared" si="3" ref="E10:E20">ROUND(B10/$B$6*100,1)</f>
        <v>0</v>
      </c>
      <c r="F10" s="35">
        <f t="shared" si="1"/>
        <v>360.5227579990987</v>
      </c>
      <c r="G10" s="35">
        <f t="shared" si="2"/>
        <v>163.59784378041897</v>
      </c>
      <c r="H10" s="8"/>
      <c r="I10" s="8"/>
      <c r="J10" s="8"/>
    </row>
    <row r="11" spans="1:10" ht="12.75">
      <c r="A11" s="39" t="s">
        <v>47</v>
      </c>
      <c r="B11" s="22">
        <v>10000</v>
      </c>
      <c r="C11" s="35">
        <v>30000</v>
      </c>
      <c r="D11" s="23">
        <f t="shared" si="0"/>
        <v>-66.66666666666667</v>
      </c>
      <c r="E11" s="23">
        <f>ROUND(B11/$B$6*100,1)</f>
        <v>0</v>
      </c>
      <c r="F11" s="35">
        <f t="shared" si="1"/>
        <v>180.26137899954935</v>
      </c>
      <c r="G11" s="35">
        <f t="shared" si="2"/>
        <v>81.79892189020948</v>
      </c>
      <c r="H11" s="8"/>
      <c r="I11" s="8"/>
      <c r="J11" s="8"/>
    </row>
    <row r="12" spans="1:10" ht="12.75">
      <c r="A12" s="21" t="s">
        <v>11</v>
      </c>
      <c r="B12" s="22">
        <v>1200000</v>
      </c>
      <c r="C12" s="35">
        <v>1200000</v>
      </c>
      <c r="D12" s="23">
        <f t="shared" si="0"/>
        <v>0</v>
      </c>
      <c r="E12" s="23">
        <f t="shared" si="3"/>
        <v>2.8</v>
      </c>
      <c r="F12" s="35">
        <f>B12/$E$51*1000</f>
        <v>21631.365479945922</v>
      </c>
      <c r="G12" s="35">
        <f t="shared" si="2"/>
        <v>9815.870626825137</v>
      </c>
      <c r="H12" s="8"/>
      <c r="I12" s="8"/>
      <c r="J12" s="8"/>
    </row>
    <row r="13" spans="1:10" ht="12.75">
      <c r="A13" s="39" t="s">
        <v>12</v>
      </c>
      <c r="B13" s="22">
        <v>7000</v>
      </c>
      <c r="C13" s="35">
        <v>7000</v>
      </c>
      <c r="D13" s="23">
        <f t="shared" si="0"/>
        <v>0</v>
      </c>
      <c r="E13" s="23">
        <f t="shared" si="3"/>
        <v>0</v>
      </c>
      <c r="F13" s="35">
        <f t="shared" si="1"/>
        <v>126.18296529968454</v>
      </c>
      <c r="G13" s="35">
        <f t="shared" si="2"/>
        <v>57.259245323146644</v>
      </c>
      <c r="H13" s="8"/>
      <c r="I13" s="8"/>
      <c r="J13" s="8"/>
    </row>
    <row r="14" spans="1:10" ht="12.75">
      <c r="A14" s="21" t="s">
        <v>13</v>
      </c>
      <c r="B14" s="22">
        <v>110000</v>
      </c>
      <c r="C14" s="35">
        <v>180000</v>
      </c>
      <c r="D14" s="23">
        <f t="shared" si="0"/>
        <v>-38.888888888888886</v>
      </c>
      <c r="E14" s="23">
        <f t="shared" si="3"/>
        <v>0.3</v>
      </c>
      <c r="F14" s="35">
        <f t="shared" si="1"/>
        <v>1982.8751689950427</v>
      </c>
      <c r="G14" s="35">
        <f t="shared" si="2"/>
        <v>899.7881407923044</v>
      </c>
      <c r="H14" s="8"/>
      <c r="I14" s="8"/>
      <c r="J14" s="8"/>
    </row>
    <row r="15" spans="1:10" ht="12.75">
      <c r="A15" s="21" t="s">
        <v>14</v>
      </c>
      <c r="B15" s="22">
        <v>200000</v>
      </c>
      <c r="C15" s="35">
        <v>340000</v>
      </c>
      <c r="D15" s="23">
        <f t="shared" si="0"/>
        <v>-41.17647058823529</v>
      </c>
      <c r="E15" s="23">
        <f t="shared" si="3"/>
        <v>0.5</v>
      </c>
      <c r="F15" s="35">
        <f t="shared" si="1"/>
        <v>3605.227579990987</v>
      </c>
      <c r="G15" s="35">
        <f t="shared" si="2"/>
        <v>1635.9784378041898</v>
      </c>
      <c r="H15" s="8"/>
      <c r="I15" s="8"/>
      <c r="J15" s="8"/>
    </row>
    <row r="16" spans="1:10" ht="12.75">
      <c r="A16" s="21" t="s">
        <v>15</v>
      </c>
      <c r="B16" s="22">
        <v>16000</v>
      </c>
      <c r="C16" s="35">
        <v>16000</v>
      </c>
      <c r="D16" s="23">
        <f t="shared" si="0"/>
        <v>0</v>
      </c>
      <c r="E16" s="23">
        <f t="shared" si="3"/>
        <v>0</v>
      </c>
      <c r="F16" s="22">
        <f t="shared" si="1"/>
        <v>288.418206399279</v>
      </c>
      <c r="G16" s="35">
        <f t="shared" si="2"/>
        <v>130.87827502433518</v>
      </c>
      <c r="H16" s="8"/>
      <c r="I16" s="8"/>
      <c r="J16" s="8"/>
    </row>
    <row r="17" spans="1:10" ht="12.75">
      <c r="A17" s="39" t="s">
        <v>16</v>
      </c>
      <c r="B17" s="22">
        <v>25000</v>
      </c>
      <c r="C17" s="35">
        <v>25000</v>
      </c>
      <c r="D17" s="23">
        <f t="shared" si="0"/>
        <v>0</v>
      </c>
      <c r="E17" s="23">
        <f t="shared" si="3"/>
        <v>0.1</v>
      </c>
      <c r="F17" s="22">
        <f t="shared" si="1"/>
        <v>450.6534474988734</v>
      </c>
      <c r="G17" s="35">
        <f t="shared" si="2"/>
        <v>204.49730472552372</v>
      </c>
      <c r="H17" s="8"/>
      <c r="I17" s="8"/>
      <c r="J17" s="8"/>
    </row>
    <row r="18" spans="1:10" ht="12.75">
      <c r="A18" s="21" t="s">
        <v>17</v>
      </c>
      <c r="B18" s="22">
        <v>485180</v>
      </c>
      <c r="C18" s="35">
        <v>468081</v>
      </c>
      <c r="D18" s="23">
        <f t="shared" si="0"/>
        <v>3.6530002285929175</v>
      </c>
      <c r="E18" s="23">
        <f>ROUND(B18/$B$6*100,1)</f>
        <v>1.1</v>
      </c>
      <c r="F18" s="22">
        <f>B18/$E$51*1000</f>
        <v>8745.921586300135</v>
      </c>
      <c r="G18" s="35">
        <f t="shared" si="2"/>
        <v>3968.720092269184</v>
      </c>
      <c r="H18" s="8"/>
      <c r="I18" s="8"/>
      <c r="J18" s="8"/>
    </row>
    <row r="19" spans="1:10" ht="12.75">
      <c r="A19" s="21" t="s">
        <v>18</v>
      </c>
      <c r="B19" s="22">
        <v>495396</v>
      </c>
      <c r="C19" s="35">
        <v>488865</v>
      </c>
      <c r="D19" s="23">
        <f t="shared" si="0"/>
        <v>1.3359516430916596</v>
      </c>
      <c r="E19" s="23">
        <f>ROUND(B19/$B$6*100,1)</f>
        <v>1.2</v>
      </c>
      <c r="F19" s="22">
        <f t="shared" si="1"/>
        <v>8930.076611086075</v>
      </c>
      <c r="G19" s="35">
        <f t="shared" si="2"/>
        <v>4052.285870872222</v>
      </c>
      <c r="H19" s="8"/>
      <c r="I19" s="8"/>
      <c r="J19" s="8"/>
    </row>
    <row r="20" spans="1:10" ht="12.75">
      <c r="A20" s="21" t="s">
        <v>19</v>
      </c>
      <c r="B20" s="22">
        <v>3917124</v>
      </c>
      <c r="C20" s="35">
        <v>3605668</v>
      </c>
      <c r="D20" s="23">
        <f t="shared" si="0"/>
        <v>8.637955574390087</v>
      </c>
      <c r="E20" s="23">
        <f t="shared" si="3"/>
        <v>9.2</v>
      </c>
      <c r="F20" s="22">
        <f t="shared" si="1"/>
        <v>70610.61739522307</v>
      </c>
      <c r="G20" s="35">
        <f t="shared" si="2"/>
        <v>32041.652011026494</v>
      </c>
      <c r="H20" s="8"/>
      <c r="I20" s="8"/>
      <c r="J20" s="8"/>
    </row>
    <row r="21" spans="1:10" ht="12.75">
      <c r="A21" s="21" t="s">
        <v>20</v>
      </c>
      <c r="B21" s="22">
        <v>1849154</v>
      </c>
      <c r="C21" s="35">
        <v>1390430</v>
      </c>
      <c r="D21" s="23">
        <f t="shared" si="0"/>
        <v>32.99152060873256</v>
      </c>
      <c r="E21" s="23">
        <f>ROUND(B21/$B$6*100,1)</f>
        <v>4.3</v>
      </c>
      <c r="F21" s="22">
        <f t="shared" si="1"/>
        <v>33333.10500225327</v>
      </c>
      <c r="G21" s="35">
        <f t="shared" si="2"/>
        <v>15125.880360896843</v>
      </c>
      <c r="H21" s="8"/>
      <c r="I21" s="8"/>
      <c r="J21" s="8"/>
    </row>
    <row r="22" spans="1:10" ht="12.75">
      <c r="A22" s="21" t="s">
        <v>21</v>
      </c>
      <c r="B22" s="22">
        <v>505468</v>
      </c>
      <c r="C22" s="35">
        <v>322208</v>
      </c>
      <c r="D22" s="23">
        <f t="shared" si="0"/>
        <v>56.87630350580992</v>
      </c>
      <c r="E22" s="23">
        <f aca="true" t="shared" si="4" ref="E22:E27">ROUND(B22/$B$6*100,1)</f>
        <v>1.2</v>
      </c>
      <c r="F22" s="22">
        <f t="shared" si="1"/>
        <v>9111.635872014422</v>
      </c>
      <c r="G22" s="35">
        <f>B22/$E$52*1000</f>
        <v>4134.673745000041</v>
      </c>
      <c r="H22" s="8"/>
      <c r="I22" s="8"/>
      <c r="J22" s="8"/>
    </row>
    <row r="23" spans="1:10" ht="12.75">
      <c r="A23" s="21" t="s">
        <v>22</v>
      </c>
      <c r="B23" s="22">
        <v>1</v>
      </c>
      <c r="C23" s="35">
        <v>1</v>
      </c>
      <c r="D23" s="23">
        <f t="shared" si="0"/>
        <v>0</v>
      </c>
      <c r="E23" s="23">
        <f t="shared" si="4"/>
        <v>0</v>
      </c>
      <c r="F23" s="22">
        <f t="shared" si="1"/>
        <v>0.018026137899954935</v>
      </c>
      <c r="G23" s="35">
        <f t="shared" si="2"/>
        <v>0.00817989218902095</v>
      </c>
      <c r="H23" s="8"/>
      <c r="I23" s="8"/>
      <c r="J23" s="8"/>
    </row>
    <row r="24" spans="1:10" ht="12.75">
      <c r="A24" s="21" t="s">
        <v>23</v>
      </c>
      <c r="B24" s="22">
        <v>2472675</v>
      </c>
      <c r="C24" s="35">
        <v>1564237</v>
      </c>
      <c r="D24" s="23">
        <f t="shared" si="0"/>
        <v>58.07547066077583</v>
      </c>
      <c r="E24" s="23">
        <f t="shared" si="4"/>
        <v>5.8</v>
      </c>
      <c r="F24" s="22">
        <f t="shared" si="1"/>
        <v>44572.780531771066</v>
      </c>
      <c r="G24" s="35">
        <f>B24/$E$52*1000</f>
        <v>20226.214918487374</v>
      </c>
      <c r="H24" s="8"/>
      <c r="I24" s="8"/>
      <c r="J24" s="8"/>
    </row>
    <row r="25" spans="1:10" ht="12.75">
      <c r="A25" s="21" t="s">
        <v>24</v>
      </c>
      <c r="B25" s="22">
        <v>500000</v>
      </c>
      <c r="C25" s="35">
        <v>500000</v>
      </c>
      <c r="D25" s="23">
        <f t="shared" si="0"/>
        <v>0</v>
      </c>
      <c r="E25" s="23">
        <f t="shared" si="4"/>
        <v>1.2</v>
      </c>
      <c r="F25" s="22">
        <f t="shared" si="1"/>
        <v>9013.068949977467</v>
      </c>
      <c r="G25" s="35">
        <f t="shared" si="2"/>
        <v>4089.9460945104743</v>
      </c>
      <c r="H25" s="8"/>
      <c r="I25" s="8"/>
      <c r="J25" s="8"/>
    </row>
    <row r="26" spans="1:10" ht="12.75">
      <c r="A26" s="21" t="s">
        <v>25</v>
      </c>
      <c r="B26" s="17">
        <v>2111300</v>
      </c>
      <c r="C26" s="17">
        <v>2160580</v>
      </c>
      <c r="D26" s="23">
        <f t="shared" si="0"/>
        <v>-2.280869025909704</v>
      </c>
      <c r="E26" s="23">
        <f t="shared" si="4"/>
        <v>5</v>
      </c>
      <c r="F26" s="22">
        <f>B26/$E$51*1000</f>
        <v>38058.58494817485</v>
      </c>
      <c r="G26" s="35">
        <f t="shared" si="2"/>
        <v>17270.20637867993</v>
      </c>
      <c r="H26" s="8"/>
      <c r="I26" s="8"/>
      <c r="J26" s="8"/>
    </row>
    <row r="27" spans="1:10" ht="12.75">
      <c r="A27" s="21" t="s">
        <v>26</v>
      </c>
      <c r="B27" s="25">
        <v>2466805</v>
      </c>
      <c r="C27" s="35">
        <v>3245305</v>
      </c>
      <c r="D27" s="23">
        <f t="shared" si="0"/>
        <v>-23.98850031044848</v>
      </c>
      <c r="E27" s="23">
        <f t="shared" si="4"/>
        <v>5.8</v>
      </c>
      <c r="F27" s="22">
        <f>B27/$E$51*1000</f>
        <v>44466.96710229833</v>
      </c>
      <c r="G27" s="35">
        <f t="shared" si="2"/>
        <v>20178.19895133782</v>
      </c>
      <c r="H27" s="8"/>
      <c r="I27" s="8"/>
      <c r="J27" s="8"/>
    </row>
    <row r="28" spans="1:10" s="11" customFormat="1" ht="13.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2.75">
      <c r="A29" s="22"/>
      <c r="B29" s="22"/>
      <c r="C29" s="22"/>
      <c r="D29" s="22"/>
      <c r="E29" s="22"/>
      <c r="F29" s="22"/>
      <c r="G29" s="22"/>
      <c r="H29" s="8"/>
      <c r="I29" s="8"/>
      <c r="J29" s="8"/>
    </row>
    <row r="30" spans="1:10" ht="15.75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3.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.75">
      <c r="A32" s="84" t="s">
        <v>2</v>
      </c>
      <c r="B32" s="86" t="s">
        <v>51</v>
      </c>
      <c r="C32" s="86" t="s">
        <v>49</v>
      </c>
      <c r="D32" s="88" t="s">
        <v>3</v>
      </c>
      <c r="E32" s="89" t="s">
        <v>52</v>
      </c>
      <c r="F32" s="89"/>
      <c r="G32" s="90"/>
      <c r="H32" s="8"/>
      <c r="I32" s="8"/>
      <c r="J32" s="8"/>
    </row>
    <row r="33" spans="1:10" ht="12.7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2.75">
      <c r="A34" s="18" t="s">
        <v>7</v>
      </c>
      <c r="B34" s="19">
        <f>SUM(B35:B48)</f>
        <v>42570000</v>
      </c>
      <c r="C34" s="19">
        <f>SUM(C35:C48)</f>
        <v>42480000</v>
      </c>
      <c r="D34" s="20">
        <f aca="true" t="shared" si="5" ref="D34:D48">(B34/C34-1)*100</f>
        <v>0.21186440677967155</v>
      </c>
      <c r="E34" s="20">
        <f>SUM(E35:E48)</f>
        <v>100.00000000000001</v>
      </c>
      <c r="F34" s="19">
        <f aca="true" t="shared" si="6" ref="F34:F48">B34/$E$51*1000</f>
        <v>767372.6904010815</v>
      </c>
      <c r="G34" s="19">
        <f aca="true" t="shared" si="7" ref="G34:G48">B34/$E$52*1000</f>
        <v>348218.01048662176</v>
      </c>
      <c r="H34" s="12"/>
      <c r="I34" s="9"/>
      <c r="J34" s="8"/>
    </row>
    <row r="35" spans="1:10" ht="12.75">
      <c r="A35" s="21" t="s">
        <v>28</v>
      </c>
      <c r="B35" s="32">
        <v>370568</v>
      </c>
      <c r="C35" s="32">
        <v>367234</v>
      </c>
      <c r="D35" s="23">
        <f t="shared" si="5"/>
        <v>0.9078680078641987</v>
      </c>
      <c r="E35" s="23">
        <f>ROUND(B35/$B$34*100,1)</f>
        <v>0.9</v>
      </c>
      <c r="F35" s="22">
        <f t="shared" si="6"/>
        <v>6679.909869310501</v>
      </c>
      <c r="G35" s="35">
        <f>B35/$E$52*1000</f>
        <v>3031.206288701115</v>
      </c>
      <c r="H35" s="13"/>
      <c r="I35" s="9"/>
      <c r="J35" s="8"/>
    </row>
    <row r="36" spans="1:10" ht="12.75">
      <c r="A36" s="21" t="s">
        <v>29</v>
      </c>
      <c r="B36" s="22">
        <v>4491494</v>
      </c>
      <c r="C36" s="35">
        <v>4651876</v>
      </c>
      <c r="D36" s="23">
        <f t="shared" si="5"/>
        <v>-3.447684332084522</v>
      </c>
      <c r="E36" s="23">
        <f>ROUND(B36/$B$34*100,1)-0.1</f>
        <v>10.5</v>
      </c>
      <c r="F36" s="22">
        <f t="shared" si="6"/>
        <v>80964.29022082018</v>
      </c>
      <c r="G36" s="35">
        <f t="shared" si="7"/>
        <v>36739.93668763446</v>
      </c>
      <c r="H36" s="13"/>
      <c r="I36" s="9"/>
      <c r="J36" s="8"/>
    </row>
    <row r="37" spans="1:10" ht="12.75">
      <c r="A37" s="21" t="s">
        <v>30</v>
      </c>
      <c r="B37" s="22">
        <v>15315697</v>
      </c>
      <c r="C37" s="35">
        <v>17477303</v>
      </c>
      <c r="D37" s="23">
        <f t="shared" si="5"/>
        <v>-12.368075326038575</v>
      </c>
      <c r="E37" s="23">
        <f aca="true" t="shared" si="8" ref="E37:E45">ROUND(B37/$B$34*100,1)</f>
        <v>36</v>
      </c>
      <c r="F37" s="22">
        <f>B37/$E$51*1000</f>
        <v>276082.8661559261</v>
      </c>
      <c r="G37" s="35">
        <f t="shared" si="7"/>
        <v>125280.75025971158</v>
      </c>
      <c r="H37" s="13"/>
      <c r="I37" s="9"/>
      <c r="J37" s="8"/>
    </row>
    <row r="38" spans="1:10" ht="12.75">
      <c r="A38" s="21" t="s">
        <v>31</v>
      </c>
      <c r="B38" s="22">
        <v>3268048</v>
      </c>
      <c r="C38" s="35">
        <v>3106788</v>
      </c>
      <c r="D38" s="23">
        <f t="shared" si="5"/>
        <v>5.190569810363632</v>
      </c>
      <c r="E38" s="23">
        <f t="shared" si="8"/>
        <v>7.7</v>
      </c>
      <c r="F38" s="22">
        <f t="shared" si="6"/>
        <v>58910.283911671926</v>
      </c>
      <c r="G38" s="35">
        <f t="shared" si="7"/>
        <v>26732.280308545534</v>
      </c>
      <c r="H38" s="13"/>
      <c r="I38" s="9"/>
      <c r="J38" s="8"/>
    </row>
    <row r="39" spans="1:10" ht="12.75">
      <c r="A39" s="21" t="s">
        <v>32</v>
      </c>
      <c r="B39" s="22">
        <v>151385</v>
      </c>
      <c r="C39" s="35">
        <v>150173</v>
      </c>
      <c r="D39" s="23">
        <f t="shared" si="5"/>
        <v>0.807069180212161</v>
      </c>
      <c r="E39" s="23">
        <f t="shared" si="8"/>
        <v>0.4</v>
      </c>
      <c r="F39" s="35">
        <f t="shared" si="6"/>
        <v>2728.886885984678</v>
      </c>
      <c r="G39" s="35">
        <f t="shared" si="7"/>
        <v>1238.3129790349362</v>
      </c>
      <c r="H39" s="13"/>
      <c r="I39" s="9"/>
      <c r="J39" s="8"/>
    </row>
    <row r="40" spans="1:10" ht="12.75">
      <c r="A40" s="21" t="s">
        <v>33</v>
      </c>
      <c r="B40" s="22">
        <v>5582</v>
      </c>
      <c r="C40" s="35">
        <v>5132</v>
      </c>
      <c r="D40" s="23">
        <f t="shared" si="5"/>
        <v>8.768511301636783</v>
      </c>
      <c r="E40" s="23">
        <f t="shared" si="8"/>
        <v>0</v>
      </c>
      <c r="F40" s="35">
        <f t="shared" si="6"/>
        <v>100.62190175754844</v>
      </c>
      <c r="G40" s="35">
        <f t="shared" si="7"/>
        <v>45.66015819911494</v>
      </c>
      <c r="H40" s="13"/>
      <c r="I40" s="9"/>
      <c r="J40" s="8"/>
    </row>
    <row r="41" spans="1:10" ht="12.75">
      <c r="A41" s="21" t="s">
        <v>34</v>
      </c>
      <c r="B41" s="22">
        <v>725167</v>
      </c>
      <c r="C41" s="35">
        <v>545283</v>
      </c>
      <c r="D41" s="23">
        <f t="shared" si="5"/>
        <v>32.98910840792764</v>
      </c>
      <c r="E41" s="23">
        <f>ROUND(B41/$B$34*100,1)</f>
        <v>1.7</v>
      </c>
      <c r="F41" s="35">
        <f t="shared" si="6"/>
        <v>13071.96034249662</v>
      </c>
      <c r="G41" s="35">
        <f t="shared" si="7"/>
        <v>5931.7878790357545</v>
      </c>
      <c r="H41" s="13"/>
      <c r="I41" s="9"/>
      <c r="J41" s="8"/>
    </row>
    <row r="42" spans="1:10" ht="12.75">
      <c r="A42" s="21" t="s">
        <v>35</v>
      </c>
      <c r="B42" s="22">
        <v>7108469</v>
      </c>
      <c r="C42" s="35">
        <v>7014107</v>
      </c>
      <c r="D42" s="23">
        <f t="shared" si="5"/>
        <v>1.3453173725465062</v>
      </c>
      <c r="E42" s="23">
        <f t="shared" si="8"/>
        <v>16.7</v>
      </c>
      <c r="F42" s="35">
        <f t="shared" si="6"/>
        <v>128138.24245155476</v>
      </c>
      <c r="G42" s="35">
        <f t="shared" si="7"/>
        <v>58146.51004899755</v>
      </c>
      <c r="H42" s="13"/>
      <c r="I42" s="9"/>
      <c r="J42" s="8"/>
    </row>
    <row r="43" spans="1:10" ht="12.75">
      <c r="A43" s="21" t="s">
        <v>36</v>
      </c>
      <c r="B43" s="22">
        <v>1467591</v>
      </c>
      <c r="C43" s="35">
        <v>1621624</v>
      </c>
      <c r="D43" s="23">
        <f t="shared" si="5"/>
        <v>-9.498687735257993</v>
      </c>
      <c r="E43" s="23">
        <f t="shared" si="8"/>
        <v>3.4</v>
      </c>
      <c r="F43" s="35">
        <f>B43/$E$51*1000</f>
        <v>26454.997746732763</v>
      </c>
      <c r="G43" s="35">
        <f t="shared" si="7"/>
        <v>12004.736157577443</v>
      </c>
      <c r="H43" s="13"/>
      <c r="I43" s="9"/>
      <c r="J43" s="8"/>
    </row>
    <row r="44" spans="1:10" ht="12.75">
      <c r="A44" s="21" t="s">
        <v>37</v>
      </c>
      <c r="B44" s="22">
        <v>7388359</v>
      </c>
      <c r="C44" s="35">
        <v>5389539</v>
      </c>
      <c r="D44" s="23">
        <f t="shared" si="5"/>
        <v>37.08703100580588</v>
      </c>
      <c r="E44" s="23">
        <f>ROUND(B44/$B$34*100,1)</f>
        <v>17.4</v>
      </c>
      <c r="F44" s="35">
        <f t="shared" si="6"/>
        <v>133183.57818837313</v>
      </c>
      <c r="G44" s="35">
        <f t="shared" si="7"/>
        <v>60435.98007378263</v>
      </c>
      <c r="H44" s="13"/>
      <c r="I44" s="9"/>
      <c r="J44" s="8"/>
    </row>
    <row r="45" spans="1:10" ht="12.75">
      <c r="A45" s="21" t="s">
        <v>38</v>
      </c>
      <c r="B45" s="22">
        <v>10</v>
      </c>
      <c r="C45" s="35">
        <v>10</v>
      </c>
      <c r="D45" s="23">
        <f t="shared" si="5"/>
        <v>0</v>
      </c>
      <c r="E45" s="23">
        <f t="shared" si="8"/>
        <v>0</v>
      </c>
      <c r="F45" s="35">
        <f t="shared" si="6"/>
        <v>0.18026137899954936</v>
      </c>
      <c r="G45" s="35">
        <f t="shared" si="7"/>
        <v>0.08179892189020949</v>
      </c>
      <c r="H45" s="13"/>
      <c r="I45" s="9"/>
      <c r="J45" s="8"/>
    </row>
    <row r="46" spans="1:10" ht="12.75">
      <c r="A46" s="21" t="s">
        <v>39</v>
      </c>
      <c r="B46" s="22">
        <v>1984632</v>
      </c>
      <c r="C46" s="35">
        <v>1942341</v>
      </c>
      <c r="D46" s="23">
        <f t="shared" si="5"/>
        <v>2.1773210780187346</v>
      </c>
      <c r="E46" s="36">
        <f>ROUND(B46/$B$34*100,1)</f>
        <v>4.7</v>
      </c>
      <c r="F46" s="35">
        <f t="shared" si="6"/>
        <v>35775.250112663365</v>
      </c>
      <c r="G46" s="35">
        <f t="shared" si="7"/>
        <v>16234.075794881022</v>
      </c>
      <c r="H46" s="13"/>
      <c r="I46" s="9"/>
      <c r="J46" s="8"/>
    </row>
    <row r="47" spans="1:10" ht="12.75">
      <c r="A47" s="21" t="s">
        <v>40</v>
      </c>
      <c r="B47" s="22">
        <v>232998</v>
      </c>
      <c r="C47" s="35">
        <v>148590</v>
      </c>
      <c r="D47" s="23">
        <f t="shared" si="5"/>
        <v>56.80597617605492</v>
      </c>
      <c r="E47" s="23">
        <f>ROUND(B47/$B$34*100,1)</f>
        <v>0.5</v>
      </c>
      <c r="F47" s="35">
        <f t="shared" si="6"/>
        <v>4200.0540784137</v>
      </c>
      <c r="G47" s="35">
        <f t="shared" si="7"/>
        <v>1905.898520257503</v>
      </c>
      <c r="H47" s="13"/>
      <c r="I47" s="9"/>
      <c r="J47" s="8"/>
    </row>
    <row r="48" spans="1:10" ht="12.75">
      <c r="A48" s="24" t="s">
        <v>41</v>
      </c>
      <c r="B48" s="25">
        <v>60000</v>
      </c>
      <c r="C48" s="35">
        <v>60000</v>
      </c>
      <c r="D48" s="23">
        <f t="shared" si="5"/>
        <v>0</v>
      </c>
      <c r="E48" s="23">
        <f>ROUND(B48/$B$34*100,1)</f>
        <v>0.1</v>
      </c>
      <c r="F48" s="35">
        <f t="shared" si="6"/>
        <v>1081.568273997296</v>
      </c>
      <c r="G48" s="35">
        <f t="shared" si="7"/>
        <v>490.79353134125694</v>
      </c>
      <c r="H48" s="13"/>
      <c r="I48" s="9"/>
      <c r="J48" s="8"/>
    </row>
    <row r="49" spans="1:10" ht="13.5" thickBot="1">
      <c r="A49" s="26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22"/>
      <c r="B50" s="22"/>
      <c r="C50" s="22"/>
      <c r="D50" s="22"/>
      <c r="E50" s="22"/>
      <c r="F50" s="22"/>
      <c r="G50" s="22"/>
      <c r="H50" s="8"/>
      <c r="I50" s="8"/>
      <c r="J50" s="8"/>
    </row>
    <row r="51" spans="1:10" ht="12.75">
      <c r="A51" s="92" t="s">
        <v>67</v>
      </c>
      <c r="B51" s="93"/>
      <c r="C51" s="93"/>
      <c r="D51" s="32" t="s">
        <v>42</v>
      </c>
      <c r="E51" s="22">
        <v>55475</v>
      </c>
      <c r="F51" s="17" t="s">
        <v>43</v>
      </c>
      <c r="G51" s="22"/>
      <c r="H51" s="8"/>
      <c r="I51" s="8"/>
      <c r="J51" s="8"/>
    </row>
    <row r="52" spans="1:10" ht="12.75">
      <c r="A52" s="22"/>
      <c r="B52" s="17"/>
      <c r="C52" s="17"/>
      <c r="D52" s="32" t="s">
        <v>44</v>
      </c>
      <c r="E52" s="22">
        <v>122251</v>
      </c>
      <c r="F52" s="22" t="s">
        <v>45</v>
      </c>
      <c r="G52" s="22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4">
    <mergeCell ref="A1:G1"/>
    <mergeCell ref="A2:G2"/>
    <mergeCell ref="A4:A5"/>
    <mergeCell ref="B4:B5"/>
    <mergeCell ref="C4:C5"/>
    <mergeCell ref="D4:D5"/>
    <mergeCell ref="E4:G4"/>
    <mergeCell ref="A51:C51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  <ignoredErrors>
    <ignoredError sqref="D6 D34 E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bestFit="1" customWidth="1"/>
    <col min="4" max="4" width="10.421875" style="1" bestFit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5.75">
      <c r="A1" s="83" t="s">
        <v>77</v>
      </c>
      <c r="B1" s="83"/>
      <c r="C1" s="83"/>
      <c r="D1" s="83"/>
      <c r="E1" s="83"/>
      <c r="F1" s="83"/>
      <c r="G1" s="83"/>
    </row>
    <row r="2" spans="1:7" s="2" customFormat="1" ht="15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17" t="s">
        <v>1</v>
      </c>
      <c r="B3" s="17"/>
      <c r="C3" s="17"/>
      <c r="D3" s="17"/>
      <c r="E3" s="17"/>
      <c r="F3" s="17"/>
      <c r="G3" s="17"/>
    </row>
    <row r="4" spans="1:10" s="16" customFormat="1" ht="12.75">
      <c r="A4" s="84" t="s">
        <v>2</v>
      </c>
      <c r="B4" s="86" t="s">
        <v>53</v>
      </c>
      <c r="C4" s="86" t="s">
        <v>51</v>
      </c>
      <c r="D4" s="88" t="s">
        <v>3</v>
      </c>
      <c r="E4" s="88" t="s">
        <v>54</v>
      </c>
      <c r="F4" s="88"/>
      <c r="G4" s="91"/>
      <c r="H4" s="15"/>
      <c r="I4" s="15"/>
      <c r="J4" s="15"/>
    </row>
    <row r="5" spans="1:10" s="16" customFormat="1" ht="12.7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15"/>
      <c r="I5" s="15"/>
      <c r="J5" s="15"/>
    </row>
    <row r="6" spans="1:10" s="7" customFormat="1" ht="12.75">
      <c r="A6" s="18" t="s">
        <v>7</v>
      </c>
      <c r="B6" s="19">
        <f>SUM(B7:B27)</f>
        <v>43570000</v>
      </c>
      <c r="C6" s="19">
        <f>SUM(C7:C27)</f>
        <v>42570000</v>
      </c>
      <c r="D6" s="20">
        <f aca="true" t="shared" si="0" ref="D6:D27">(B6/C6-1)*100</f>
        <v>2.349072116513984</v>
      </c>
      <c r="E6" s="20">
        <f>SUM(E7:E27)</f>
        <v>99.99999999999999</v>
      </c>
      <c r="F6" s="19">
        <f aca="true" t="shared" si="1" ref="F6:F25">B6/$E$51*1000</f>
        <v>769883.2011026099</v>
      </c>
      <c r="G6" s="19">
        <f>B6/$E$52*1000</f>
        <v>350348.1770958975</v>
      </c>
      <c r="H6" s="6"/>
      <c r="I6" s="6"/>
      <c r="J6" s="6"/>
    </row>
    <row r="7" spans="1:10" ht="12.75">
      <c r="A7" s="21" t="s">
        <v>8</v>
      </c>
      <c r="B7" s="22">
        <v>26083571</v>
      </c>
      <c r="C7" s="22">
        <v>25878897</v>
      </c>
      <c r="D7" s="23">
        <f t="shared" si="0"/>
        <v>0.7908915128801652</v>
      </c>
      <c r="E7" s="23">
        <f>ROUND(B7/$B$6*100,1)</f>
        <v>59.9</v>
      </c>
      <c r="F7" s="22">
        <f>B7/$E$51*1000</f>
        <v>460897.47848673863</v>
      </c>
      <c r="G7" s="22">
        <f>B7/$E$52*1000</f>
        <v>209739.07624515527</v>
      </c>
      <c r="H7" s="8"/>
      <c r="I7" s="8"/>
      <c r="J7" s="8"/>
    </row>
    <row r="8" spans="1:10" ht="12.75">
      <c r="A8" s="21" t="s">
        <v>9</v>
      </c>
      <c r="B8" s="22">
        <v>240001</v>
      </c>
      <c r="C8" s="22">
        <v>240000</v>
      </c>
      <c r="D8" s="23">
        <f t="shared" si="0"/>
        <v>0.0004166666666582941</v>
      </c>
      <c r="E8" s="23">
        <f aca="true" t="shared" si="2" ref="E8:E20">ROUND(B8/$B$6*100,1)</f>
        <v>0.6</v>
      </c>
      <c r="F8" s="22">
        <f t="shared" si="1"/>
        <v>4240.824836993975</v>
      </c>
      <c r="G8" s="22">
        <f aca="true" t="shared" si="3" ref="G8:G27">B8/$E$52*1000</f>
        <v>1929.8579952075393</v>
      </c>
      <c r="H8" s="8"/>
      <c r="I8" s="8"/>
      <c r="J8" s="8"/>
    </row>
    <row r="9" spans="1:10" ht="12.75">
      <c r="A9" s="21" t="s">
        <v>10</v>
      </c>
      <c r="B9" s="22">
        <v>60000</v>
      </c>
      <c r="C9" s="22">
        <v>60000</v>
      </c>
      <c r="D9" s="23">
        <f t="shared" si="0"/>
        <v>0</v>
      </c>
      <c r="E9" s="23">
        <f>ROUND(B9/$B$6*100,1)</f>
        <v>0.1</v>
      </c>
      <c r="F9" s="22">
        <f t="shared" si="1"/>
        <v>1060.201791741028</v>
      </c>
      <c r="G9" s="22">
        <f t="shared" si="3"/>
        <v>482.46248854151594</v>
      </c>
      <c r="H9" s="8"/>
      <c r="I9" s="8"/>
      <c r="J9" s="8"/>
    </row>
    <row r="10" spans="1:10" ht="12.75">
      <c r="A10" s="21" t="s">
        <v>46</v>
      </c>
      <c r="B10" s="22">
        <v>20000</v>
      </c>
      <c r="C10" s="22">
        <v>20000</v>
      </c>
      <c r="D10" s="23">
        <f t="shared" si="0"/>
        <v>0</v>
      </c>
      <c r="E10" s="23">
        <f>ROUND(B10/$B$6*100,1)+0.1</f>
        <v>0.1</v>
      </c>
      <c r="F10" s="22">
        <f t="shared" si="1"/>
        <v>353.40059724700933</v>
      </c>
      <c r="G10" s="22">
        <f t="shared" si="3"/>
        <v>160.82082951383865</v>
      </c>
      <c r="H10" s="8"/>
      <c r="I10" s="8"/>
      <c r="J10" s="8"/>
    </row>
    <row r="11" spans="1:10" ht="12.75">
      <c r="A11" s="39" t="s">
        <v>47</v>
      </c>
      <c r="B11" s="22">
        <v>10000</v>
      </c>
      <c r="C11" s="22">
        <v>10000</v>
      </c>
      <c r="D11" s="23">
        <f t="shared" si="0"/>
        <v>0</v>
      </c>
      <c r="E11" s="23">
        <f>ROUND(B11/$B$6*100,1)</f>
        <v>0</v>
      </c>
      <c r="F11" s="22">
        <f t="shared" si="1"/>
        <v>176.70029862350466</v>
      </c>
      <c r="G11" s="22">
        <f t="shared" si="3"/>
        <v>80.41041475691932</v>
      </c>
      <c r="H11" s="8"/>
      <c r="I11" s="8"/>
      <c r="J11" s="8"/>
    </row>
    <row r="12" spans="1:10" ht="12.75">
      <c r="A12" s="21" t="s">
        <v>11</v>
      </c>
      <c r="B12" s="22">
        <v>1200000</v>
      </c>
      <c r="C12" s="22">
        <v>1200000</v>
      </c>
      <c r="D12" s="23">
        <f t="shared" si="0"/>
        <v>0</v>
      </c>
      <c r="E12" s="23">
        <f t="shared" si="2"/>
        <v>2.8</v>
      </c>
      <c r="F12" s="22">
        <f>B12/$E$51*1000</f>
        <v>21204.035834820563</v>
      </c>
      <c r="G12" s="22">
        <f t="shared" si="3"/>
        <v>9649.249770830318</v>
      </c>
      <c r="H12" s="8"/>
      <c r="I12" s="8"/>
      <c r="J12" s="8"/>
    </row>
    <row r="13" spans="1:10" ht="12.75">
      <c r="A13" s="39" t="s">
        <v>12</v>
      </c>
      <c r="B13" s="22">
        <v>7000</v>
      </c>
      <c r="C13" s="22">
        <v>7000</v>
      </c>
      <c r="D13" s="23">
        <f t="shared" si="0"/>
        <v>0</v>
      </c>
      <c r="E13" s="23">
        <f t="shared" si="2"/>
        <v>0</v>
      </c>
      <c r="F13" s="22">
        <f t="shared" si="1"/>
        <v>123.69020903645327</v>
      </c>
      <c r="G13" s="22">
        <f t="shared" si="3"/>
        <v>56.28729032984352</v>
      </c>
      <c r="H13" s="8"/>
      <c r="I13" s="8"/>
      <c r="J13" s="8"/>
    </row>
    <row r="14" spans="1:10" ht="12.75">
      <c r="A14" s="21" t="s">
        <v>13</v>
      </c>
      <c r="B14" s="22">
        <v>80000</v>
      </c>
      <c r="C14" s="22">
        <v>110000</v>
      </c>
      <c r="D14" s="23">
        <f t="shared" si="0"/>
        <v>-27.27272727272727</v>
      </c>
      <c r="E14" s="23">
        <f t="shared" si="2"/>
        <v>0.2</v>
      </c>
      <c r="F14" s="22">
        <f t="shared" si="1"/>
        <v>1413.6023889880373</v>
      </c>
      <c r="G14" s="22">
        <f t="shared" si="3"/>
        <v>643.2833180553546</v>
      </c>
      <c r="H14" s="8"/>
      <c r="I14" s="8"/>
      <c r="J14" s="8"/>
    </row>
    <row r="15" spans="1:10" ht="12.75">
      <c r="A15" s="21" t="s">
        <v>14</v>
      </c>
      <c r="B15" s="22">
        <v>250000</v>
      </c>
      <c r="C15" s="22">
        <v>200000</v>
      </c>
      <c r="D15" s="23">
        <f t="shared" si="0"/>
        <v>25</v>
      </c>
      <c r="E15" s="23">
        <f t="shared" si="2"/>
        <v>0.6</v>
      </c>
      <c r="F15" s="22">
        <f t="shared" si="1"/>
        <v>4417.507465587617</v>
      </c>
      <c r="G15" s="22">
        <f t="shared" si="3"/>
        <v>2010.260368922983</v>
      </c>
      <c r="H15" s="8"/>
      <c r="I15" s="8"/>
      <c r="J15" s="8"/>
    </row>
    <row r="16" spans="1:10" ht="12.75">
      <c r="A16" s="21" t="s">
        <v>15</v>
      </c>
      <c r="B16" s="22">
        <v>16000</v>
      </c>
      <c r="C16" s="22">
        <v>16000</v>
      </c>
      <c r="D16" s="23">
        <f t="shared" si="0"/>
        <v>0</v>
      </c>
      <c r="E16" s="23">
        <f t="shared" si="2"/>
        <v>0</v>
      </c>
      <c r="F16" s="22">
        <f t="shared" si="1"/>
        <v>282.7204777976075</v>
      </c>
      <c r="G16" s="22">
        <f t="shared" si="3"/>
        <v>128.65666361107088</v>
      </c>
      <c r="H16" s="8"/>
      <c r="I16" s="8"/>
      <c r="J16" s="8"/>
    </row>
    <row r="17" spans="1:10" ht="12.75">
      <c r="A17" s="39" t="s">
        <v>16</v>
      </c>
      <c r="B17" s="22">
        <v>20000</v>
      </c>
      <c r="C17" s="22">
        <v>25000</v>
      </c>
      <c r="D17" s="23">
        <f t="shared" si="0"/>
        <v>-19.999999999999996</v>
      </c>
      <c r="E17" s="23">
        <f>ROUND(B17/$B$6*100,1)+0.1</f>
        <v>0.1</v>
      </c>
      <c r="F17" s="22">
        <f t="shared" si="1"/>
        <v>353.40059724700933</v>
      </c>
      <c r="G17" s="22">
        <f t="shared" si="3"/>
        <v>160.82082951383865</v>
      </c>
      <c r="H17" s="8"/>
      <c r="I17" s="8"/>
      <c r="J17" s="8"/>
    </row>
    <row r="18" spans="1:10" ht="12.75">
      <c r="A18" s="21" t="s">
        <v>17</v>
      </c>
      <c r="B18" s="22">
        <v>527260</v>
      </c>
      <c r="C18" s="22">
        <v>485180</v>
      </c>
      <c r="D18" s="23">
        <f t="shared" si="0"/>
        <v>8.673069788532084</v>
      </c>
      <c r="E18" s="23">
        <f>ROUND(B18/$B$6*100,1)</f>
        <v>1.2</v>
      </c>
      <c r="F18" s="22">
        <f>B18/$E$51*1000</f>
        <v>9316.699945222908</v>
      </c>
      <c r="G18" s="22">
        <f t="shared" si="3"/>
        <v>4239.719528473328</v>
      </c>
      <c r="H18" s="8"/>
      <c r="I18" s="8"/>
      <c r="J18" s="8"/>
    </row>
    <row r="19" spans="1:10" ht="12.75">
      <c r="A19" s="21" t="s">
        <v>18</v>
      </c>
      <c r="B19" s="22">
        <v>488857</v>
      </c>
      <c r="C19" s="22">
        <v>495396</v>
      </c>
      <c r="D19" s="23">
        <f t="shared" si="0"/>
        <v>-1.3199541376999413</v>
      </c>
      <c r="E19" s="23">
        <f>ROUND(B19/$B$6*100,1)</f>
        <v>1.1</v>
      </c>
      <c r="F19" s="22">
        <f t="shared" si="1"/>
        <v>8638.117788419062</v>
      </c>
      <c r="G19" s="22">
        <f t="shared" si="3"/>
        <v>3930.919412682331</v>
      </c>
      <c r="H19" s="8"/>
      <c r="I19" s="8"/>
      <c r="J19" s="8"/>
    </row>
    <row r="20" spans="1:10" ht="12.75">
      <c r="A20" s="21" t="s">
        <v>19</v>
      </c>
      <c r="B20" s="22">
        <v>6840393</v>
      </c>
      <c r="C20" s="22">
        <v>3917124</v>
      </c>
      <c r="D20" s="23">
        <f t="shared" si="0"/>
        <v>74.62794131612887</v>
      </c>
      <c r="E20" s="23">
        <f t="shared" si="2"/>
        <v>15.7</v>
      </c>
      <c r="F20" s="22">
        <f t="shared" si="1"/>
        <v>120869.94858021311</v>
      </c>
      <c r="G20" s="22">
        <f t="shared" si="3"/>
        <v>55003.88382303276</v>
      </c>
      <c r="H20" s="8"/>
      <c r="I20" s="8"/>
      <c r="J20" s="8"/>
    </row>
    <row r="21" spans="1:10" ht="12.75">
      <c r="A21" s="21" t="s">
        <v>20</v>
      </c>
      <c r="B21" s="22">
        <v>1844262</v>
      </c>
      <c r="C21" s="22">
        <v>1849154</v>
      </c>
      <c r="D21" s="23">
        <f t="shared" si="0"/>
        <v>-0.2645534119927295</v>
      </c>
      <c r="E21" s="23">
        <f>ROUND(B21/$B$6*100,1)</f>
        <v>4.2</v>
      </c>
      <c r="F21" s="22">
        <f t="shared" si="1"/>
        <v>32588.164613998197</v>
      </c>
      <c r="G21" s="22">
        <f t="shared" si="3"/>
        <v>14829.787234042555</v>
      </c>
      <c r="H21" s="8"/>
      <c r="I21" s="8"/>
      <c r="J21" s="8"/>
    </row>
    <row r="22" spans="1:10" ht="12.75">
      <c r="A22" s="21" t="s">
        <v>21</v>
      </c>
      <c r="B22" s="22">
        <v>274567</v>
      </c>
      <c r="C22" s="22">
        <v>505468</v>
      </c>
      <c r="D22" s="23">
        <f t="shared" si="0"/>
        <v>-45.6806365585952</v>
      </c>
      <c r="E22" s="23">
        <f aca="true" t="shared" si="4" ref="E22:E27">ROUND(B22/$B$6*100,1)</f>
        <v>0.6</v>
      </c>
      <c r="F22" s="22">
        <f t="shared" si="1"/>
        <v>4851.6070892159805</v>
      </c>
      <c r="G22" s="22">
        <f>B22/$E$52*1000</f>
        <v>2207.8046348563066</v>
      </c>
      <c r="H22" s="8"/>
      <c r="I22" s="8"/>
      <c r="J22" s="8"/>
    </row>
    <row r="23" spans="1:10" ht="12.75">
      <c r="A23" s="21" t="s">
        <v>22</v>
      </c>
      <c r="B23" s="22">
        <v>601</v>
      </c>
      <c r="C23" s="22">
        <v>1</v>
      </c>
      <c r="D23" s="23">
        <f t="shared" si="0"/>
        <v>60000</v>
      </c>
      <c r="E23" s="23">
        <f t="shared" si="4"/>
        <v>0</v>
      </c>
      <c r="F23" s="22">
        <f t="shared" si="1"/>
        <v>10.61968794727263</v>
      </c>
      <c r="G23" s="22">
        <f t="shared" si="3"/>
        <v>4.832665926890852</v>
      </c>
      <c r="H23" s="8"/>
      <c r="I23" s="8"/>
      <c r="J23" s="8"/>
    </row>
    <row r="24" spans="1:10" ht="12.75">
      <c r="A24" s="21" t="s">
        <v>23</v>
      </c>
      <c r="B24" s="22">
        <v>2121620</v>
      </c>
      <c r="C24" s="22">
        <v>2472675</v>
      </c>
      <c r="D24" s="23">
        <f t="shared" si="0"/>
        <v>-14.197377334263495</v>
      </c>
      <c r="E24" s="23">
        <f t="shared" si="4"/>
        <v>4.9</v>
      </c>
      <c r="F24" s="22">
        <f t="shared" si="1"/>
        <v>37489.08875656</v>
      </c>
      <c r="G24" s="22">
        <f>B24/$E$52*1000</f>
        <v>17060.034415657516</v>
      </c>
      <c r="H24" s="8"/>
      <c r="I24" s="8"/>
      <c r="J24" s="8"/>
    </row>
    <row r="25" spans="1:10" ht="12.75">
      <c r="A25" s="21" t="s">
        <v>24</v>
      </c>
      <c r="B25" s="22">
        <v>500000</v>
      </c>
      <c r="C25" s="22">
        <v>500000</v>
      </c>
      <c r="D25" s="23">
        <f t="shared" si="0"/>
        <v>0</v>
      </c>
      <c r="E25" s="23">
        <f>ROUND(B25/$B$6*100,1)</f>
        <v>1.1</v>
      </c>
      <c r="F25" s="22">
        <f t="shared" si="1"/>
        <v>8835.014931175234</v>
      </c>
      <c r="G25" s="22">
        <f t="shared" si="3"/>
        <v>4020.520737845966</v>
      </c>
      <c r="H25" s="8"/>
      <c r="I25" s="8"/>
      <c r="J25" s="8"/>
    </row>
    <row r="26" spans="1:10" ht="12.75">
      <c r="A26" s="21" t="s">
        <v>25</v>
      </c>
      <c r="B26" s="17">
        <v>2106463</v>
      </c>
      <c r="C26" s="17">
        <v>2111300</v>
      </c>
      <c r="D26" s="23">
        <f t="shared" si="0"/>
        <v>-0.22910055416094366</v>
      </c>
      <c r="E26" s="23">
        <f t="shared" si="4"/>
        <v>4.8</v>
      </c>
      <c r="F26" s="22">
        <f>B26/$E$51*1000</f>
        <v>37221.26411393635</v>
      </c>
      <c r="G26" s="22">
        <f t="shared" si="3"/>
        <v>16938.156350010453</v>
      </c>
      <c r="H26" s="8"/>
      <c r="I26" s="8"/>
      <c r="J26" s="8"/>
    </row>
    <row r="27" spans="1:10" ht="12.75">
      <c r="A27" s="21" t="s">
        <v>26</v>
      </c>
      <c r="B27" s="25">
        <v>879405</v>
      </c>
      <c r="C27" s="22">
        <v>2466805</v>
      </c>
      <c r="D27" s="23">
        <f t="shared" si="0"/>
        <v>-64.35044521151853</v>
      </c>
      <c r="E27" s="23">
        <f t="shared" si="4"/>
        <v>2</v>
      </c>
      <c r="F27" s="22">
        <f>B27/$E$51*1000</f>
        <v>15539.112611100312</v>
      </c>
      <c r="G27" s="22">
        <f t="shared" si="3"/>
        <v>7071.332078930863</v>
      </c>
      <c r="H27" s="8"/>
      <c r="I27" s="8"/>
      <c r="J27" s="8"/>
    </row>
    <row r="28" spans="1:10" s="11" customFormat="1" ht="13.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2.75">
      <c r="A29" s="22"/>
      <c r="B29" s="22"/>
      <c r="C29" s="22"/>
      <c r="D29" s="22"/>
      <c r="E29" s="22"/>
      <c r="F29" s="22"/>
      <c r="G29" s="22"/>
      <c r="H29" s="8"/>
      <c r="I29" s="8"/>
      <c r="J29" s="8"/>
    </row>
    <row r="30" spans="1:10" ht="15.75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3.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.75">
      <c r="A32" s="84" t="s">
        <v>2</v>
      </c>
      <c r="B32" s="86" t="s">
        <v>53</v>
      </c>
      <c r="C32" s="86" t="s">
        <v>51</v>
      </c>
      <c r="D32" s="88" t="s">
        <v>3</v>
      </c>
      <c r="E32" s="89" t="s">
        <v>54</v>
      </c>
      <c r="F32" s="89"/>
      <c r="G32" s="90"/>
      <c r="H32" s="8"/>
      <c r="I32" s="8"/>
      <c r="J32" s="8"/>
    </row>
    <row r="33" spans="1:10" ht="12.7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2.75">
      <c r="A34" s="18" t="s">
        <v>7</v>
      </c>
      <c r="B34" s="30">
        <f>SUM(B35:B48)</f>
        <v>43570000</v>
      </c>
      <c r="C34" s="30">
        <f>SUM(C35:C48)</f>
        <v>42570000</v>
      </c>
      <c r="D34" s="31">
        <f aca="true" t="shared" si="5" ref="D34:D48">(B34/C34-1)*100</f>
        <v>2.349072116513984</v>
      </c>
      <c r="E34" s="31">
        <f>SUM(E35:E48)</f>
        <v>100</v>
      </c>
      <c r="F34" s="30">
        <f aca="true" t="shared" si="6" ref="F34:F48">B34/$E$51*1000</f>
        <v>769883.2011026099</v>
      </c>
      <c r="G34" s="30">
        <f aca="true" t="shared" si="7" ref="G34:G48">B34/$E$52*1000</f>
        <v>350348.1770958975</v>
      </c>
      <c r="H34" s="12"/>
      <c r="I34" s="9"/>
      <c r="J34" s="8"/>
    </row>
    <row r="35" spans="1:10" ht="12.75">
      <c r="A35" s="21" t="s">
        <v>28</v>
      </c>
      <c r="B35" s="32">
        <v>471415</v>
      </c>
      <c r="C35" s="32">
        <v>370568</v>
      </c>
      <c r="D35" s="23">
        <f t="shared" si="5"/>
        <v>27.214168519677905</v>
      </c>
      <c r="E35" s="23">
        <f aca="true" t="shared" si="8" ref="E35:E45">ROUND(B35/$B$34*100,1)</f>
        <v>1.1</v>
      </c>
      <c r="F35" s="22">
        <f t="shared" si="6"/>
        <v>8329.917127559946</v>
      </c>
      <c r="G35" s="22">
        <f>B35/$E$52*1000</f>
        <v>3790.667567263312</v>
      </c>
      <c r="H35" s="13"/>
      <c r="I35" s="9"/>
      <c r="J35" s="8"/>
    </row>
    <row r="36" spans="1:10" ht="12.75">
      <c r="A36" s="21" t="s">
        <v>29</v>
      </c>
      <c r="B36" s="22">
        <v>4686960</v>
      </c>
      <c r="C36" s="22">
        <v>4491494</v>
      </c>
      <c r="D36" s="23">
        <f t="shared" si="5"/>
        <v>4.351914975284399</v>
      </c>
      <c r="E36" s="23">
        <f t="shared" si="8"/>
        <v>10.8</v>
      </c>
      <c r="F36" s="22">
        <f t="shared" si="6"/>
        <v>82818.72316364215</v>
      </c>
      <c r="G36" s="22">
        <f t="shared" si="7"/>
        <v>37688.039754909056</v>
      </c>
      <c r="H36" s="13"/>
      <c r="I36" s="9"/>
      <c r="J36" s="8"/>
    </row>
    <row r="37" spans="1:10" ht="12.75">
      <c r="A37" s="21" t="s">
        <v>30</v>
      </c>
      <c r="B37" s="22">
        <v>17214324</v>
      </c>
      <c r="C37" s="22">
        <v>15315697</v>
      </c>
      <c r="D37" s="23">
        <f t="shared" si="5"/>
        <v>12.396608525227414</v>
      </c>
      <c r="E37" s="23">
        <f t="shared" si="8"/>
        <v>39.5</v>
      </c>
      <c r="F37" s="22">
        <f>B37/$E$51*1000</f>
        <v>304177.61914017634</v>
      </c>
      <c r="G37" s="22">
        <f t="shared" si="7"/>
        <v>138421.09325999903</v>
      </c>
      <c r="H37" s="13"/>
      <c r="I37" s="9"/>
      <c r="J37" s="8"/>
    </row>
    <row r="38" spans="1:10" ht="12.75">
      <c r="A38" s="21" t="s">
        <v>31</v>
      </c>
      <c r="B38" s="22">
        <v>3507933</v>
      </c>
      <c r="C38" s="22">
        <v>3268048</v>
      </c>
      <c r="D38" s="23">
        <f t="shared" si="5"/>
        <v>7.340314462945474</v>
      </c>
      <c r="E38" s="23">
        <f>ROUND(B38/$B$34*100,1)-0.1</f>
        <v>8</v>
      </c>
      <c r="F38" s="22">
        <f t="shared" si="6"/>
        <v>61985.28086512467</v>
      </c>
      <c r="G38" s="22">
        <f t="shared" si="7"/>
        <v>28207.434746948427</v>
      </c>
      <c r="H38" s="13"/>
      <c r="I38" s="9"/>
      <c r="J38" s="8"/>
    </row>
    <row r="39" spans="1:10" ht="12.75">
      <c r="A39" s="21" t="s">
        <v>32</v>
      </c>
      <c r="B39" s="22">
        <v>151574</v>
      </c>
      <c r="C39" s="22">
        <v>151385</v>
      </c>
      <c r="D39" s="23">
        <f t="shared" si="5"/>
        <v>0.12484724378241108</v>
      </c>
      <c r="E39" s="23">
        <f t="shared" si="8"/>
        <v>0.3</v>
      </c>
      <c r="F39" s="22">
        <f t="shared" si="6"/>
        <v>2678.31710635591</v>
      </c>
      <c r="G39" s="22">
        <f t="shared" si="7"/>
        <v>1218.8128206365288</v>
      </c>
      <c r="H39" s="13"/>
      <c r="I39" s="9"/>
      <c r="J39" s="8"/>
    </row>
    <row r="40" spans="1:10" ht="12.75">
      <c r="A40" s="21" t="s">
        <v>33</v>
      </c>
      <c r="B40" s="22">
        <v>7830</v>
      </c>
      <c r="C40" s="22">
        <v>5582</v>
      </c>
      <c r="D40" s="23">
        <f t="shared" si="5"/>
        <v>40.27230383375133</v>
      </c>
      <c r="E40" s="23">
        <f t="shared" si="8"/>
        <v>0</v>
      </c>
      <c r="F40" s="22">
        <f t="shared" si="6"/>
        <v>138.35633382220416</v>
      </c>
      <c r="G40" s="22">
        <f t="shared" si="7"/>
        <v>62.96135475466782</v>
      </c>
      <c r="H40" s="13"/>
      <c r="I40" s="9"/>
      <c r="J40" s="8"/>
    </row>
    <row r="41" spans="1:10" ht="12.75">
      <c r="A41" s="21" t="s">
        <v>34</v>
      </c>
      <c r="B41" s="22">
        <v>721154</v>
      </c>
      <c r="C41" s="22">
        <v>725167</v>
      </c>
      <c r="D41" s="23">
        <f t="shared" si="5"/>
        <v>-0.5533897709079416</v>
      </c>
      <c r="E41" s="23">
        <f>ROUND(B41/$B$34*100,1)</f>
        <v>1.7</v>
      </c>
      <c r="F41" s="22">
        <f t="shared" si="6"/>
        <v>12742.81271535349</v>
      </c>
      <c r="G41" s="22">
        <f t="shared" si="7"/>
        <v>5798.829224361139</v>
      </c>
      <c r="H41" s="13"/>
      <c r="I41" s="9"/>
      <c r="J41" s="8"/>
    </row>
    <row r="42" spans="1:10" ht="12.75">
      <c r="A42" s="21" t="s">
        <v>35</v>
      </c>
      <c r="B42" s="22">
        <v>7159795</v>
      </c>
      <c r="C42" s="22">
        <v>7108469</v>
      </c>
      <c r="D42" s="23">
        <f t="shared" si="5"/>
        <v>0.7220401467601612</v>
      </c>
      <c r="E42" s="23">
        <f t="shared" si="8"/>
        <v>16.4</v>
      </c>
      <c r="F42" s="22">
        <f t="shared" si="6"/>
        <v>126513.79145830756</v>
      </c>
      <c r="G42" s="22">
        <f t="shared" si="7"/>
        <v>57572.20855245171</v>
      </c>
      <c r="H42" s="13"/>
      <c r="I42" s="9"/>
      <c r="J42" s="8"/>
    </row>
    <row r="43" spans="1:10" ht="12.75">
      <c r="A43" s="21" t="s">
        <v>36</v>
      </c>
      <c r="B43" s="22">
        <v>1684342</v>
      </c>
      <c r="C43" s="22">
        <v>1467591</v>
      </c>
      <c r="D43" s="23">
        <f t="shared" si="5"/>
        <v>14.769169339414056</v>
      </c>
      <c r="E43" s="23">
        <f t="shared" si="8"/>
        <v>3.9</v>
      </c>
      <c r="F43" s="22">
        <f>B43/$E$51*1000</f>
        <v>29762.37343841111</v>
      </c>
      <c r="G43" s="22">
        <f t="shared" si="7"/>
        <v>13543.8638812499</v>
      </c>
      <c r="H43" s="13"/>
      <c r="I43" s="9"/>
      <c r="J43" s="8"/>
    </row>
    <row r="44" spans="1:10" ht="12.75">
      <c r="A44" s="21" t="s">
        <v>37</v>
      </c>
      <c r="B44" s="22">
        <v>5792026</v>
      </c>
      <c r="C44" s="22">
        <v>7388359</v>
      </c>
      <c r="D44" s="23">
        <f t="shared" si="5"/>
        <v>-21.606056229806914</v>
      </c>
      <c r="E44" s="23">
        <f>ROUND(B44/$B$34*100,1)</f>
        <v>13.3</v>
      </c>
      <c r="F44" s="22">
        <f t="shared" si="6"/>
        <v>102345.27238351034</v>
      </c>
      <c r="G44" s="22">
        <f t="shared" si="7"/>
        <v>46573.92129428604</v>
      </c>
      <c r="H44" s="13"/>
      <c r="I44" s="9"/>
      <c r="J44" s="8"/>
    </row>
    <row r="45" spans="1:10" ht="12.75">
      <c r="A45" s="21" t="s">
        <v>38</v>
      </c>
      <c r="B45" s="22">
        <v>10</v>
      </c>
      <c r="C45" s="22">
        <v>10</v>
      </c>
      <c r="D45" s="23">
        <f t="shared" si="5"/>
        <v>0</v>
      </c>
      <c r="E45" s="23">
        <f t="shared" si="8"/>
        <v>0</v>
      </c>
      <c r="F45" s="22">
        <f t="shared" si="6"/>
        <v>0.17670029862350467</v>
      </c>
      <c r="G45" s="22">
        <f t="shared" si="7"/>
        <v>0.08041041475691932</v>
      </c>
      <c r="H45" s="13"/>
      <c r="I45" s="9"/>
      <c r="J45" s="8"/>
    </row>
    <row r="46" spans="1:10" ht="12.75">
      <c r="A46" s="21" t="s">
        <v>39</v>
      </c>
      <c r="B46" s="22">
        <v>1940575</v>
      </c>
      <c r="C46" s="22">
        <v>1984632</v>
      </c>
      <c r="D46" s="23">
        <f t="shared" si="5"/>
        <v>-2.2199077713147775</v>
      </c>
      <c r="E46" s="23">
        <f>ROUND(B46/$B$34*100,1)</f>
        <v>4.5</v>
      </c>
      <c r="F46" s="22">
        <f t="shared" si="6"/>
        <v>34290.01820013076</v>
      </c>
      <c r="G46" s="22">
        <f t="shared" si="7"/>
        <v>15604.24406169087</v>
      </c>
      <c r="H46" s="13"/>
      <c r="I46" s="9"/>
      <c r="J46" s="8"/>
    </row>
    <row r="47" spans="1:10" ht="12.75">
      <c r="A47" s="21" t="s">
        <v>40</v>
      </c>
      <c r="B47" s="22">
        <v>172062</v>
      </c>
      <c r="C47" s="22">
        <v>232998</v>
      </c>
      <c r="D47" s="23">
        <f t="shared" si="5"/>
        <v>-26.153014188963</v>
      </c>
      <c r="E47" s="23">
        <f>ROUND(B47/$B$34*100,1)</f>
        <v>0.4</v>
      </c>
      <c r="F47" s="22">
        <f t="shared" si="6"/>
        <v>3040.3406781757462</v>
      </c>
      <c r="G47" s="22">
        <f t="shared" si="7"/>
        <v>1383.557678390505</v>
      </c>
      <c r="H47" s="13"/>
      <c r="I47" s="9"/>
      <c r="J47" s="8"/>
    </row>
    <row r="48" spans="1:10" ht="12.75">
      <c r="A48" s="24" t="s">
        <v>41</v>
      </c>
      <c r="B48" s="25">
        <v>60000</v>
      </c>
      <c r="C48" s="22">
        <v>60000</v>
      </c>
      <c r="D48" s="23">
        <f t="shared" si="5"/>
        <v>0</v>
      </c>
      <c r="E48" s="23">
        <f>ROUND(B48/$B$34*100,1)</f>
        <v>0.1</v>
      </c>
      <c r="F48" s="22">
        <f t="shared" si="6"/>
        <v>1060.201791741028</v>
      </c>
      <c r="G48" s="22">
        <f t="shared" si="7"/>
        <v>482.46248854151594</v>
      </c>
      <c r="H48" s="13"/>
      <c r="I48" s="9"/>
      <c r="J48" s="8"/>
    </row>
    <row r="49" spans="1:10" ht="13.5" thickBot="1">
      <c r="A49" s="26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22"/>
      <c r="B50" s="22"/>
      <c r="C50" s="22"/>
      <c r="D50" s="22"/>
      <c r="E50" s="22"/>
      <c r="F50" s="22"/>
      <c r="G50" s="22"/>
      <c r="H50" s="8"/>
      <c r="I50" s="8"/>
      <c r="J50" s="8"/>
    </row>
    <row r="51" spans="1:10" ht="12.75">
      <c r="A51" s="33" t="s">
        <v>66</v>
      </c>
      <c r="B51" s="22"/>
      <c r="C51" s="22"/>
      <c r="D51" s="32" t="s">
        <v>42</v>
      </c>
      <c r="E51" s="22">
        <v>56593</v>
      </c>
      <c r="F51" s="17" t="s">
        <v>43</v>
      </c>
      <c r="G51" s="22"/>
      <c r="H51" s="8"/>
      <c r="I51" s="8"/>
      <c r="J51" s="8"/>
    </row>
    <row r="52" spans="1:10" ht="12.75">
      <c r="A52" s="22"/>
      <c r="B52" s="17"/>
      <c r="C52" s="17"/>
      <c r="D52" s="32" t="s">
        <v>44</v>
      </c>
      <c r="E52" s="22">
        <v>124362</v>
      </c>
      <c r="F52" s="22" t="s">
        <v>45</v>
      </c>
      <c r="G52" s="22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  <ignoredErrors>
    <ignoredError sqref="D6 E10 E17 D34 E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customWidth="1"/>
    <col min="4" max="4" width="10.421875" style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5.75">
      <c r="A1" s="83" t="s">
        <v>77</v>
      </c>
      <c r="B1" s="83"/>
      <c r="C1" s="83"/>
      <c r="D1" s="83"/>
      <c r="E1" s="83"/>
      <c r="F1" s="83"/>
      <c r="G1" s="83"/>
    </row>
    <row r="2" spans="1:7" s="2" customFormat="1" ht="15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17" t="s">
        <v>1</v>
      </c>
      <c r="B3" s="17"/>
      <c r="C3" s="17"/>
      <c r="D3" s="17"/>
      <c r="E3" s="17"/>
      <c r="F3" s="17"/>
      <c r="G3" s="17"/>
    </row>
    <row r="4" spans="1:10" s="16" customFormat="1" ht="12.75">
      <c r="A4" s="84" t="s">
        <v>2</v>
      </c>
      <c r="B4" s="86" t="s">
        <v>55</v>
      </c>
      <c r="C4" s="86" t="s">
        <v>53</v>
      </c>
      <c r="D4" s="88" t="s">
        <v>3</v>
      </c>
      <c r="E4" s="88" t="s">
        <v>56</v>
      </c>
      <c r="F4" s="88"/>
      <c r="G4" s="91"/>
      <c r="H4" s="15"/>
      <c r="I4" s="15"/>
      <c r="J4" s="15"/>
    </row>
    <row r="5" spans="1:10" s="16" customFormat="1" ht="12.7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15"/>
      <c r="I5" s="15"/>
      <c r="J5" s="15"/>
    </row>
    <row r="6" spans="1:10" s="7" customFormat="1" ht="12.75">
      <c r="A6" s="18" t="s">
        <v>7</v>
      </c>
      <c r="B6" s="19">
        <f>SUM(B7:B27)</f>
        <v>48300000</v>
      </c>
      <c r="C6" s="19">
        <f>SUM(C7:C27)</f>
        <v>43570000</v>
      </c>
      <c r="D6" s="20">
        <f aca="true" t="shared" si="0" ref="D6:D27">(B6/C6-1)*100</f>
        <v>10.85609364241451</v>
      </c>
      <c r="E6" s="20">
        <f>SUM(E7:E27)</f>
        <v>100</v>
      </c>
      <c r="F6" s="19">
        <f aca="true" t="shared" si="1" ref="F6:F25">B6/$E$51*1000</f>
        <v>841918.1090833029</v>
      </c>
      <c r="G6" s="19">
        <f>B6/$E$52*1000</f>
        <v>382986.821447262</v>
      </c>
      <c r="H6" s="6"/>
      <c r="I6" s="6"/>
      <c r="J6" s="6"/>
    </row>
    <row r="7" spans="1:10" ht="12.75">
      <c r="A7" s="21" t="s">
        <v>8</v>
      </c>
      <c r="B7" s="22">
        <v>26111542</v>
      </c>
      <c r="C7" s="22">
        <v>26083571</v>
      </c>
      <c r="D7" s="23">
        <f t="shared" si="0"/>
        <v>0.1072360835868702</v>
      </c>
      <c r="E7" s="23">
        <f>ROUND(B7/$B$6*100,1)-0.1</f>
        <v>54</v>
      </c>
      <c r="F7" s="22">
        <f>B7/$E$51*1000</f>
        <v>455150.7260018477</v>
      </c>
      <c r="G7" s="22">
        <f>B7/$E$52*1000</f>
        <v>207047.13195997273</v>
      </c>
      <c r="H7" s="8"/>
      <c r="I7" s="8"/>
      <c r="J7" s="8"/>
    </row>
    <row r="8" spans="1:10" ht="12.75">
      <c r="A8" s="21" t="s">
        <v>9</v>
      </c>
      <c r="B8" s="22">
        <v>240001</v>
      </c>
      <c r="C8" s="22">
        <v>240001</v>
      </c>
      <c r="D8" s="23">
        <f t="shared" si="0"/>
        <v>0</v>
      </c>
      <c r="E8" s="23">
        <f aca="true" t="shared" si="2" ref="E8:E20">ROUND(B8/$B$6*100,1)</f>
        <v>0.5</v>
      </c>
      <c r="F8" s="22">
        <f t="shared" si="1"/>
        <v>4183.461451306454</v>
      </c>
      <c r="G8" s="22">
        <f aca="true" t="shared" si="3" ref="G8:G27">B8/$E$52*1000</f>
        <v>1903.0480359040234</v>
      </c>
      <c r="H8" s="8"/>
      <c r="I8" s="8"/>
      <c r="J8" s="8"/>
    </row>
    <row r="9" spans="1:10" ht="12.75">
      <c r="A9" s="21" t="s">
        <v>10</v>
      </c>
      <c r="B9" s="22">
        <v>50000</v>
      </c>
      <c r="C9" s="22">
        <v>60000</v>
      </c>
      <c r="D9" s="23">
        <f t="shared" si="0"/>
        <v>-16.666666666666664</v>
      </c>
      <c r="E9" s="23">
        <f>ROUND(B9/$B$6*100,1)</f>
        <v>0.1</v>
      </c>
      <c r="F9" s="22">
        <f t="shared" si="1"/>
        <v>871.5508375603549</v>
      </c>
      <c r="G9" s="22">
        <f t="shared" si="3"/>
        <v>396.46668886880127</v>
      </c>
      <c r="H9" s="8"/>
      <c r="I9" s="8"/>
      <c r="J9" s="8"/>
    </row>
    <row r="10" spans="1:10" ht="12.75">
      <c r="A10" s="21" t="s">
        <v>46</v>
      </c>
      <c r="B10" s="22">
        <v>30000</v>
      </c>
      <c r="C10" s="22">
        <v>20000</v>
      </c>
      <c r="D10" s="23">
        <f t="shared" si="0"/>
        <v>50</v>
      </c>
      <c r="E10" s="23">
        <f>ROUND(B10/$B$6*100,1)</f>
        <v>0.1</v>
      </c>
      <c r="F10" s="22">
        <f t="shared" si="1"/>
        <v>522.930502536213</v>
      </c>
      <c r="G10" s="22">
        <f t="shared" si="3"/>
        <v>237.88001332128076</v>
      </c>
      <c r="H10" s="8"/>
      <c r="I10" s="8"/>
      <c r="J10" s="8"/>
    </row>
    <row r="11" spans="1:10" ht="12.75">
      <c r="A11" s="21" t="s">
        <v>47</v>
      </c>
      <c r="B11" s="22">
        <v>10000</v>
      </c>
      <c r="C11" s="22">
        <v>10000</v>
      </c>
      <c r="D11" s="23">
        <f t="shared" si="0"/>
        <v>0</v>
      </c>
      <c r="E11" s="23">
        <f>ROUND(B11/$B$6*100,1)</f>
        <v>0</v>
      </c>
      <c r="F11" s="22">
        <f t="shared" si="1"/>
        <v>174.310167512071</v>
      </c>
      <c r="G11" s="22">
        <f t="shared" si="3"/>
        <v>79.29333777376024</v>
      </c>
      <c r="H11" s="8"/>
      <c r="I11" s="8"/>
      <c r="J11" s="8"/>
    </row>
    <row r="12" spans="1:10" ht="12.75">
      <c r="A12" s="21" t="s">
        <v>11</v>
      </c>
      <c r="B12" s="22">
        <v>1200000</v>
      </c>
      <c r="C12" s="22">
        <v>1200000</v>
      </c>
      <c r="D12" s="23">
        <f t="shared" si="0"/>
        <v>0</v>
      </c>
      <c r="E12" s="23">
        <f t="shared" si="2"/>
        <v>2.5</v>
      </c>
      <c r="F12" s="22">
        <f>B12/$E$51*1000</f>
        <v>20917.220101448518</v>
      </c>
      <c r="G12" s="22">
        <f t="shared" si="3"/>
        <v>9515.20053285123</v>
      </c>
      <c r="H12" s="8"/>
      <c r="I12" s="8"/>
      <c r="J12" s="8"/>
    </row>
    <row r="13" spans="1:10" ht="12.75">
      <c r="A13" s="21" t="s">
        <v>12</v>
      </c>
      <c r="B13" s="22">
        <v>7000</v>
      </c>
      <c r="C13" s="22">
        <v>7000</v>
      </c>
      <c r="D13" s="23">
        <f t="shared" si="0"/>
        <v>0</v>
      </c>
      <c r="E13" s="23">
        <f t="shared" si="2"/>
        <v>0</v>
      </c>
      <c r="F13" s="22">
        <f t="shared" si="1"/>
        <v>122.01711725844969</v>
      </c>
      <c r="G13" s="22">
        <f t="shared" si="3"/>
        <v>55.505336441632174</v>
      </c>
      <c r="H13" s="8"/>
      <c r="I13" s="8"/>
      <c r="J13" s="8"/>
    </row>
    <row r="14" spans="1:10" ht="12.75">
      <c r="A14" s="21" t="s">
        <v>13</v>
      </c>
      <c r="B14" s="22">
        <v>80000</v>
      </c>
      <c r="C14" s="22">
        <v>80000</v>
      </c>
      <c r="D14" s="23">
        <f t="shared" si="0"/>
        <v>0</v>
      </c>
      <c r="E14" s="23">
        <f t="shared" si="2"/>
        <v>0.2</v>
      </c>
      <c r="F14" s="22">
        <f t="shared" si="1"/>
        <v>1394.481340096568</v>
      </c>
      <c r="G14" s="22">
        <f t="shared" si="3"/>
        <v>634.3467021900819</v>
      </c>
      <c r="H14" s="8"/>
      <c r="I14" s="8"/>
      <c r="J14" s="8"/>
    </row>
    <row r="15" spans="1:10" ht="12.75">
      <c r="A15" s="21" t="s">
        <v>14</v>
      </c>
      <c r="B15" s="22">
        <v>180000</v>
      </c>
      <c r="C15" s="22">
        <v>250000</v>
      </c>
      <c r="D15" s="23">
        <f t="shared" si="0"/>
        <v>-28.000000000000004</v>
      </c>
      <c r="E15" s="23">
        <f t="shared" si="2"/>
        <v>0.4</v>
      </c>
      <c r="F15" s="22">
        <f t="shared" si="1"/>
        <v>3137.5830152172775</v>
      </c>
      <c r="G15" s="22">
        <f t="shared" si="3"/>
        <v>1427.2800799276845</v>
      </c>
      <c r="H15" s="8"/>
      <c r="I15" s="8"/>
      <c r="J15" s="8"/>
    </row>
    <row r="16" spans="1:10" ht="12.75">
      <c r="A16" s="21" t="s">
        <v>15</v>
      </c>
      <c r="B16" s="22">
        <v>25000</v>
      </c>
      <c r="C16" s="22">
        <v>16000</v>
      </c>
      <c r="D16" s="23">
        <f t="shared" si="0"/>
        <v>56.25</v>
      </c>
      <c r="E16" s="23">
        <f t="shared" si="2"/>
        <v>0.1</v>
      </c>
      <c r="F16" s="22">
        <f t="shared" si="1"/>
        <v>435.77541878017746</v>
      </c>
      <c r="G16" s="22">
        <f t="shared" si="3"/>
        <v>198.23334443440064</v>
      </c>
      <c r="H16" s="8"/>
      <c r="I16" s="8"/>
      <c r="J16" s="8"/>
    </row>
    <row r="17" spans="1:10" ht="12.75">
      <c r="A17" s="21" t="s">
        <v>16</v>
      </c>
      <c r="B17" s="22">
        <v>20000</v>
      </c>
      <c r="C17" s="22">
        <v>20000</v>
      </c>
      <c r="D17" s="23">
        <f t="shared" si="0"/>
        <v>0</v>
      </c>
      <c r="E17" s="23">
        <f>ROUND(B17/$B$6*100,1)</f>
        <v>0</v>
      </c>
      <c r="F17" s="22">
        <f t="shared" si="1"/>
        <v>348.620335024142</v>
      </c>
      <c r="G17" s="22">
        <f t="shared" si="3"/>
        <v>158.58667554752049</v>
      </c>
      <c r="H17" s="8"/>
      <c r="I17" s="8"/>
      <c r="J17" s="8"/>
    </row>
    <row r="18" spans="1:10" ht="12.75">
      <c r="A18" s="21" t="s">
        <v>17</v>
      </c>
      <c r="B18" s="22">
        <v>580994</v>
      </c>
      <c r="C18" s="22">
        <v>527260</v>
      </c>
      <c r="D18" s="23">
        <f t="shared" si="0"/>
        <v>10.191177028411037</v>
      </c>
      <c r="E18" s="23">
        <f>ROUND(B18/$B$6*100,1)</f>
        <v>1.2</v>
      </c>
      <c r="F18" s="22">
        <f>B18/$E$51*1000</f>
        <v>10127.316146350817</v>
      </c>
      <c r="G18" s="22">
        <f t="shared" si="3"/>
        <v>4606.895348652806</v>
      </c>
      <c r="H18" s="8"/>
      <c r="I18" s="8"/>
      <c r="J18" s="8"/>
    </row>
    <row r="19" spans="1:10" ht="12.75">
      <c r="A19" s="21" t="s">
        <v>18</v>
      </c>
      <c r="B19" s="22">
        <v>501926</v>
      </c>
      <c r="C19" s="22">
        <v>488857</v>
      </c>
      <c r="D19" s="23">
        <f t="shared" si="0"/>
        <v>2.673378922670633</v>
      </c>
      <c r="E19" s="23">
        <f>ROUND(B19/$B$6*100,1)</f>
        <v>1</v>
      </c>
      <c r="F19" s="22">
        <f t="shared" si="1"/>
        <v>8749.080513866375</v>
      </c>
      <c r="G19" s="22">
        <f t="shared" si="3"/>
        <v>3979.9387855432387</v>
      </c>
      <c r="H19" s="8"/>
      <c r="I19" s="8"/>
      <c r="J19" s="8"/>
    </row>
    <row r="20" spans="1:10" ht="12.75">
      <c r="A20" s="21" t="s">
        <v>19</v>
      </c>
      <c r="B20" s="22">
        <v>7638055</v>
      </c>
      <c r="C20" s="22">
        <v>6840393</v>
      </c>
      <c r="D20" s="23">
        <f t="shared" si="0"/>
        <v>11.661055146977661</v>
      </c>
      <c r="E20" s="23">
        <f t="shared" si="2"/>
        <v>15.8</v>
      </c>
      <c r="F20" s="22">
        <f t="shared" si="1"/>
        <v>133139.06465164112</v>
      </c>
      <c r="G20" s="22">
        <f t="shared" si="3"/>
        <v>60564.68750495584</v>
      </c>
      <c r="H20" s="8"/>
      <c r="I20" s="8"/>
      <c r="J20" s="8"/>
    </row>
    <row r="21" spans="1:10" ht="12.75">
      <c r="A21" s="21" t="s">
        <v>20</v>
      </c>
      <c r="B21" s="22">
        <v>2154306</v>
      </c>
      <c r="C21" s="22">
        <v>1844262</v>
      </c>
      <c r="D21" s="23">
        <f t="shared" si="0"/>
        <v>16.81127735647103</v>
      </c>
      <c r="E21" s="23">
        <f>ROUND(B21/$B$6*100,1)</f>
        <v>4.5</v>
      </c>
      <c r="F21" s="22">
        <f t="shared" si="1"/>
        <v>37551.74397322596</v>
      </c>
      <c r="G21" s="22">
        <f t="shared" si="3"/>
        <v>17082.211332603834</v>
      </c>
      <c r="H21" s="8"/>
      <c r="I21" s="8"/>
      <c r="J21" s="8"/>
    </row>
    <row r="22" spans="1:10" ht="12.75">
      <c r="A22" s="21" t="s">
        <v>21</v>
      </c>
      <c r="B22" s="22">
        <v>238576</v>
      </c>
      <c r="C22" s="22">
        <v>274567</v>
      </c>
      <c r="D22" s="23">
        <f t="shared" si="0"/>
        <v>-13.108275939934511</v>
      </c>
      <c r="E22" s="23">
        <f aca="true" t="shared" si="4" ref="E22:E27">ROUND(B22/$B$6*100,1)</f>
        <v>0.5</v>
      </c>
      <c r="F22" s="22">
        <f t="shared" si="1"/>
        <v>4158.622252435985</v>
      </c>
      <c r="G22" s="22">
        <f>B22/$E$52*1000</f>
        <v>1891.7487352712626</v>
      </c>
      <c r="H22" s="8"/>
      <c r="I22" s="8"/>
      <c r="J22" s="8"/>
    </row>
    <row r="23" spans="1:10" ht="12.75">
      <c r="A23" s="21" t="s">
        <v>22</v>
      </c>
      <c r="B23" s="22">
        <v>501</v>
      </c>
      <c r="C23" s="22">
        <v>601</v>
      </c>
      <c r="D23" s="23">
        <f t="shared" si="0"/>
        <v>-16.638935108153074</v>
      </c>
      <c r="E23" s="23">
        <f t="shared" si="4"/>
        <v>0</v>
      </c>
      <c r="F23" s="22">
        <f t="shared" si="1"/>
        <v>8.732939392354757</v>
      </c>
      <c r="G23" s="22">
        <f t="shared" si="3"/>
        <v>3.972596222465388</v>
      </c>
      <c r="H23" s="8"/>
      <c r="I23" s="8"/>
      <c r="J23" s="8"/>
    </row>
    <row r="24" spans="1:10" ht="12.75">
      <c r="A24" s="21" t="s">
        <v>23</v>
      </c>
      <c r="B24" s="22">
        <v>2921055</v>
      </c>
      <c r="C24" s="22">
        <v>2121620</v>
      </c>
      <c r="D24" s="23">
        <f t="shared" si="0"/>
        <v>37.680404596487584</v>
      </c>
      <c r="E24" s="23">
        <f t="shared" si="4"/>
        <v>6</v>
      </c>
      <c r="F24" s="22">
        <f t="shared" si="1"/>
        <v>50916.95863619725</v>
      </c>
      <c r="G24" s="22">
        <f>B24/$E$52*1000</f>
        <v>23162.020077073124</v>
      </c>
      <c r="H24" s="8"/>
      <c r="I24" s="8"/>
      <c r="J24" s="8"/>
    </row>
    <row r="25" spans="1:10" ht="12.75">
      <c r="A25" s="21" t="s">
        <v>24</v>
      </c>
      <c r="B25" s="22">
        <v>500000</v>
      </c>
      <c r="C25" s="22">
        <v>500000</v>
      </c>
      <c r="D25" s="23">
        <f t="shared" si="0"/>
        <v>0</v>
      </c>
      <c r="E25" s="23">
        <f>ROUND(B25/$B$6*100,1)</f>
        <v>1</v>
      </c>
      <c r="F25" s="22">
        <f t="shared" si="1"/>
        <v>8715.508375603547</v>
      </c>
      <c r="G25" s="22">
        <f t="shared" si="3"/>
        <v>3964.6668886880125</v>
      </c>
      <c r="H25" s="8"/>
      <c r="I25" s="8"/>
      <c r="J25" s="8"/>
    </row>
    <row r="26" spans="1:10" ht="12.75">
      <c r="A26" s="21" t="s">
        <v>25</v>
      </c>
      <c r="B26" s="17">
        <v>2059239</v>
      </c>
      <c r="C26" s="17">
        <v>2106463</v>
      </c>
      <c r="D26" s="23">
        <f t="shared" si="0"/>
        <v>-2.2418623066248977</v>
      </c>
      <c r="E26" s="23">
        <f t="shared" si="4"/>
        <v>4.3</v>
      </c>
      <c r="F26" s="22">
        <f>B26/$E$51*1000</f>
        <v>35894.62950373896</v>
      </c>
      <c r="G26" s="22">
        <f t="shared" si="3"/>
        <v>16328.393358390027</v>
      </c>
      <c r="H26" s="8"/>
      <c r="I26" s="8"/>
      <c r="J26" s="8"/>
    </row>
    <row r="27" spans="1:10" ht="12.75">
      <c r="A27" s="24" t="s">
        <v>26</v>
      </c>
      <c r="B27" s="25">
        <v>3751805</v>
      </c>
      <c r="C27" s="22">
        <v>879405</v>
      </c>
      <c r="D27" s="23">
        <f t="shared" si="0"/>
        <v>326.629937287143</v>
      </c>
      <c r="E27" s="23">
        <f t="shared" si="4"/>
        <v>7.8</v>
      </c>
      <c r="F27" s="22">
        <f>B27/$E$51*1000</f>
        <v>65397.77580226254</v>
      </c>
      <c r="G27" s="22">
        <f t="shared" si="3"/>
        <v>29749.314112628253</v>
      </c>
      <c r="H27" s="8"/>
      <c r="I27" s="8"/>
      <c r="J27" s="8"/>
    </row>
    <row r="28" spans="1:10" s="11" customFormat="1" ht="13.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2.75">
      <c r="A29" s="22"/>
      <c r="B29" s="22"/>
      <c r="C29" s="22"/>
      <c r="D29" s="22"/>
      <c r="E29" s="22"/>
      <c r="F29" s="22"/>
      <c r="G29" s="22"/>
      <c r="H29" s="8"/>
      <c r="I29" s="8"/>
      <c r="J29" s="8"/>
    </row>
    <row r="30" spans="1:10" ht="15.75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3.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.75">
      <c r="A32" s="84" t="s">
        <v>2</v>
      </c>
      <c r="B32" s="86" t="s">
        <v>55</v>
      </c>
      <c r="C32" s="86" t="s">
        <v>53</v>
      </c>
      <c r="D32" s="88" t="s">
        <v>3</v>
      </c>
      <c r="E32" s="89" t="s">
        <v>56</v>
      </c>
      <c r="F32" s="89"/>
      <c r="G32" s="90"/>
      <c r="H32" s="8"/>
      <c r="I32" s="8"/>
      <c r="J32" s="8"/>
    </row>
    <row r="33" spans="1:10" ht="12.7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2.75">
      <c r="A34" s="18" t="s">
        <v>7</v>
      </c>
      <c r="B34" s="30">
        <f>SUM(B35:B48)</f>
        <v>48300000</v>
      </c>
      <c r="C34" s="30">
        <f>SUM(C35:C48)</f>
        <v>43570000</v>
      </c>
      <c r="D34" s="31">
        <f aca="true" t="shared" si="5" ref="D34:D48">(B34/C34-1)*100</f>
        <v>10.85609364241451</v>
      </c>
      <c r="E34" s="31">
        <f>SUM(E35:E48)</f>
        <v>100</v>
      </c>
      <c r="F34" s="30">
        <f aca="true" t="shared" si="6" ref="F34:F48">B34/$E$51*1000</f>
        <v>841918.1090833029</v>
      </c>
      <c r="G34" s="30">
        <f aca="true" t="shared" si="7" ref="G34:G48">B34/$E$52*1000</f>
        <v>382986.821447262</v>
      </c>
      <c r="H34" s="12"/>
      <c r="I34" s="9"/>
      <c r="J34" s="8"/>
    </row>
    <row r="35" spans="1:10" ht="12.75">
      <c r="A35" s="21" t="s">
        <v>28</v>
      </c>
      <c r="B35" s="32">
        <v>408909</v>
      </c>
      <c r="C35" s="32">
        <v>471415</v>
      </c>
      <c r="D35" s="23">
        <f t="shared" si="5"/>
        <v>-13.259230189960014</v>
      </c>
      <c r="E35" s="23">
        <f>ROUND(B35/$B$34*100,1)+0.1</f>
        <v>0.9</v>
      </c>
      <c r="F35" s="22">
        <f t="shared" si="6"/>
        <v>7127.699628719343</v>
      </c>
      <c r="G35" s="22">
        <f>B35/$E$52*1000</f>
        <v>3242.375945573053</v>
      </c>
      <c r="H35" s="13"/>
      <c r="I35" s="9"/>
      <c r="J35" s="8"/>
    </row>
    <row r="36" spans="1:10" ht="12.75">
      <c r="A36" s="21" t="s">
        <v>29</v>
      </c>
      <c r="B36" s="22">
        <v>5423279</v>
      </c>
      <c r="C36" s="22">
        <v>4686960</v>
      </c>
      <c r="D36" s="23">
        <f t="shared" si="5"/>
        <v>15.709948452728417</v>
      </c>
      <c r="E36" s="23">
        <f aca="true" t="shared" si="8" ref="E36:E45">ROUND(B36/$B$34*100,1)</f>
        <v>11.2</v>
      </c>
      <c r="F36" s="22">
        <f t="shared" si="6"/>
        <v>94533.26709546968</v>
      </c>
      <c r="G36" s="22">
        <f t="shared" si="7"/>
        <v>43002.98935883407</v>
      </c>
      <c r="H36" s="13"/>
      <c r="I36" s="9"/>
      <c r="J36" s="8"/>
    </row>
    <row r="37" spans="1:10" ht="12.75">
      <c r="A37" s="21" t="s">
        <v>30</v>
      </c>
      <c r="B37" s="22">
        <v>21251858</v>
      </c>
      <c r="C37" s="22">
        <v>17214324</v>
      </c>
      <c r="D37" s="23">
        <f t="shared" si="5"/>
        <v>23.454502192476447</v>
      </c>
      <c r="E37" s="23">
        <f t="shared" si="8"/>
        <v>44</v>
      </c>
      <c r="F37" s="22">
        <f>B37/$E$51*1000</f>
        <v>370441.49279227457</v>
      </c>
      <c r="G37" s="22">
        <f t="shared" si="7"/>
        <v>168513.07547139892</v>
      </c>
      <c r="H37" s="13"/>
      <c r="I37" s="9"/>
      <c r="J37" s="8"/>
    </row>
    <row r="38" spans="1:10" ht="12.75">
      <c r="A38" s="21" t="s">
        <v>31</v>
      </c>
      <c r="B38" s="22">
        <v>3525137</v>
      </c>
      <c r="C38" s="22">
        <v>3507933</v>
      </c>
      <c r="D38" s="23">
        <f t="shared" si="5"/>
        <v>0.4904312596620386</v>
      </c>
      <c r="E38" s="23">
        <f>ROUND(B38/$B$34*100,1)</f>
        <v>7.3</v>
      </c>
      <c r="F38" s="22">
        <f t="shared" si="6"/>
        <v>61446.722097299935</v>
      </c>
      <c r="G38" s="22">
        <f t="shared" si="7"/>
        <v>27951.98788397799</v>
      </c>
      <c r="H38" s="13"/>
      <c r="I38" s="9"/>
      <c r="J38" s="8"/>
    </row>
    <row r="39" spans="1:10" ht="12.75">
      <c r="A39" s="21" t="s">
        <v>32</v>
      </c>
      <c r="B39" s="22">
        <v>113741</v>
      </c>
      <c r="C39" s="22">
        <v>151574</v>
      </c>
      <c r="D39" s="23">
        <f t="shared" si="5"/>
        <v>-24.96008550279072</v>
      </c>
      <c r="E39" s="23">
        <f t="shared" si="8"/>
        <v>0.2</v>
      </c>
      <c r="F39" s="22">
        <f t="shared" si="6"/>
        <v>1982.6212762990465</v>
      </c>
      <c r="G39" s="22">
        <f t="shared" si="7"/>
        <v>901.8903531725264</v>
      </c>
      <c r="H39" s="13"/>
      <c r="I39" s="9"/>
      <c r="J39" s="8"/>
    </row>
    <row r="40" spans="1:10" ht="12.75">
      <c r="A40" s="21" t="s">
        <v>33</v>
      </c>
      <c r="B40" s="22">
        <v>5221</v>
      </c>
      <c r="C40" s="22">
        <v>7830</v>
      </c>
      <c r="D40" s="23">
        <f t="shared" si="5"/>
        <v>-33.32056194125159</v>
      </c>
      <c r="E40" s="23">
        <f t="shared" si="8"/>
        <v>0</v>
      </c>
      <c r="F40" s="22">
        <f t="shared" si="6"/>
        <v>91.00733845805226</v>
      </c>
      <c r="G40" s="22">
        <f t="shared" si="7"/>
        <v>41.399051651680224</v>
      </c>
      <c r="H40" s="13"/>
      <c r="I40" s="9"/>
      <c r="J40" s="8"/>
    </row>
    <row r="41" spans="1:10" ht="12.75">
      <c r="A41" s="21" t="s">
        <v>34</v>
      </c>
      <c r="B41" s="22">
        <v>807532</v>
      </c>
      <c r="C41" s="22">
        <v>721154</v>
      </c>
      <c r="D41" s="23">
        <f t="shared" si="5"/>
        <v>11.977746778080679</v>
      </c>
      <c r="E41" s="23">
        <f>ROUND(B41/$B$34*100,1)</f>
        <v>1.7</v>
      </c>
      <c r="F41" s="22">
        <f t="shared" si="6"/>
        <v>14076.103819135771</v>
      </c>
      <c r="G41" s="22">
        <f t="shared" si="7"/>
        <v>6403.190763912015</v>
      </c>
      <c r="H41" s="13"/>
      <c r="I41" s="9"/>
      <c r="J41" s="8"/>
    </row>
    <row r="42" spans="1:10" ht="12.75">
      <c r="A42" s="21" t="s">
        <v>35</v>
      </c>
      <c r="B42" s="22">
        <v>7585938</v>
      </c>
      <c r="C42" s="22">
        <v>7159795</v>
      </c>
      <c r="D42" s="23">
        <f t="shared" si="5"/>
        <v>5.951888287304308</v>
      </c>
      <c r="E42" s="23">
        <f t="shared" si="8"/>
        <v>15.7</v>
      </c>
      <c r="F42" s="22">
        <f t="shared" si="6"/>
        <v>132230.61235161847</v>
      </c>
      <c r="G42" s="22">
        <f t="shared" si="7"/>
        <v>60151.434416480326</v>
      </c>
      <c r="H42" s="13"/>
      <c r="I42" s="9"/>
      <c r="J42" s="8"/>
    </row>
    <row r="43" spans="1:10" ht="12.75">
      <c r="A43" s="21" t="s">
        <v>36</v>
      </c>
      <c r="B43" s="22">
        <v>1540781</v>
      </c>
      <c r="C43" s="22">
        <v>1684342</v>
      </c>
      <c r="D43" s="23">
        <f t="shared" si="5"/>
        <v>-8.523269027311553</v>
      </c>
      <c r="E43" s="23">
        <f t="shared" si="8"/>
        <v>3.2</v>
      </c>
      <c r="F43" s="22">
        <f>B43/$E$51*1000</f>
        <v>26857.379420941623</v>
      </c>
      <c r="G43" s="22">
        <f t="shared" si="7"/>
        <v>12217.366826839208</v>
      </c>
      <c r="H43" s="13"/>
      <c r="I43" s="9"/>
      <c r="J43" s="8"/>
    </row>
    <row r="44" spans="1:10" ht="12.75">
      <c r="A44" s="21" t="s">
        <v>37</v>
      </c>
      <c r="B44" s="22">
        <v>5415439</v>
      </c>
      <c r="C44" s="22">
        <v>5792026</v>
      </c>
      <c r="D44" s="23">
        <f t="shared" si="5"/>
        <v>-6.501818189352049</v>
      </c>
      <c r="E44" s="23">
        <f>ROUND(B44/$B$34*100,1)</f>
        <v>11.2</v>
      </c>
      <c r="F44" s="22">
        <f t="shared" si="6"/>
        <v>94396.60792414022</v>
      </c>
      <c r="G44" s="22">
        <f t="shared" si="7"/>
        <v>42940.823382019444</v>
      </c>
      <c r="H44" s="13"/>
      <c r="I44" s="9"/>
      <c r="J44" s="8"/>
    </row>
    <row r="45" spans="1:10" ht="12.75">
      <c r="A45" s="21" t="s">
        <v>38</v>
      </c>
      <c r="B45" s="22">
        <v>10</v>
      </c>
      <c r="C45" s="22">
        <v>10</v>
      </c>
      <c r="D45" s="23">
        <f t="shared" si="5"/>
        <v>0</v>
      </c>
      <c r="E45" s="23">
        <f t="shared" si="8"/>
        <v>0</v>
      </c>
      <c r="F45" s="22">
        <f t="shared" si="6"/>
        <v>0.17431016751207098</v>
      </c>
      <c r="G45" s="22">
        <f t="shared" si="7"/>
        <v>0.07929333777376024</v>
      </c>
      <c r="H45" s="13"/>
      <c r="I45" s="9"/>
      <c r="J45" s="8"/>
    </row>
    <row r="46" spans="1:10" ht="12.75">
      <c r="A46" s="21" t="s">
        <v>39</v>
      </c>
      <c r="B46" s="22">
        <v>1947039</v>
      </c>
      <c r="C46" s="22">
        <v>1940575</v>
      </c>
      <c r="D46" s="23">
        <f t="shared" si="5"/>
        <v>0.33309714904088406</v>
      </c>
      <c r="E46" s="23">
        <f>ROUND(B46/$B$34*100,1)</f>
        <v>4</v>
      </c>
      <c r="F46" s="22">
        <f t="shared" si="6"/>
        <v>33938.86942425352</v>
      </c>
      <c r="G46" s="22">
        <f t="shared" si="7"/>
        <v>15438.722108568438</v>
      </c>
      <c r="H46" s="13"/>
      <c r="I46" s="9"/>
      <c r="J46" s="8"/>
    </row>
    <row r="47" spans="1:10" ht="12.75">
      <c r="A47" s="21" t="s">
        <v>40</v>
      </c>
      <c r="B47" s="22">
        <v>215116</v>
      </c>
      <c r="C47" s="22">
        <v>172062</v>
      </c>
      <c r="D47" s="23">
        <f t="shared" si="5"/>
        <v>25.022375655287043</v>
      </c>
      <c r="E47" s="23">
        <f>ROUND(B47/$B$34*100,1)+0.1</f>
        <v>0.5</v>
      </c>
      <c r="F47" s="22">
        <f t="shared" si="6"/>
        <v>3749.690599452666</v>
      </c>
      <c r="G47" s="22">
        <f t="shared" si="7"/>
        <v>1705.726564854021</v>
      </c>
      <c r="H47" s="13"/>
      <c r="I47" s="9"/>
      <c r="J47" s="8"/>
    </row>
    <row r="48" spans="1:10" ht="12.75">
      <c r="A48" s="24" t="s">
        <v>41</v>
      </c>
      <c r="B48" s="25">
        <v>60000</v>
      </c>
      <c r="C48" s="22">
        <v>60000</v>
      </c>
      <c r="D48" s="23">
        <f t="shared" si="5"/>
        <v>0</v>
      </c>
      <c r="E48" s="23">
        <f>ROUND(B48/$B$34*100,1)</f>
        <v>0.1</v>
      </c>
      <c r="F48" s="22">
        <f t="shared" si="6"/>
        <v>1045.861005072426</v>
      </c>
      <c r="G48" s="22">
        <f t="shared" si="7"/>
        <v>475.7600266425615</v>
      </c>
      <c r="H48" s="13"/>
      <c r="I48" s="9"/>
      <c r="J48" s="8"/>
    </row>
    <row r="49" spans="1:10" ht="13.5" thickBot="1">
      <c r="A49" s="26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22"/>
      <c r="B50" s="22"/>
      <c r="C50" s="22"/>
      <c r="D50" s="22"/>
      <c r="E50" s="22"/>
      <c r="F50" s="22"/>
      <c r="G50" s="22"/>
      <c r="H50" s="8"/>
      <c r="I50" s="8"/>
      <c r="J50" s="8"/>
    </row>
    <row r="51" spans="1:10" ht="12.75">
      <c r="A51" s="33" t="s">
        <v>65</v>
      </c>
      <c r="B51" s="22"/>
      <c r="C51" s="22"/>
      <c r="D51" s="32" t="s">
        <v>42</v>
      </c>
      <c r="E51" s="22">
        <v>57369</v>
      </c>
      <c r="F51" s="17" t="s">
        <v>43</v>
      </c>
      <c r="G51" s="22"/>
      <c r="H51" s="8"/>
      <c r="I51" s="8"/>
      <c r="J51" s="8"/>
    </row>
    <row r="52" spans="1:10" ht="12.75">
      <c r="A52" s="22"/>
      <c r="B52" s="17"/>
      <c r="C52" s="17"/>
      <c r="D52" s="32" t="s">
        <v>44</v>
      </c>
      <c r="E52" s="22">
        <v>126114</v>
      </c>
      <c r="F52" s="22" t="s">
        <v>45</v>
      </c>
      <c r="G52" s="22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  <ignoredErrors>
    <ignoredError sqref="D6 D34 E4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bestFit="1" customWidth="1"/>
    <col min="4" max="4" width="10.421875" style="1" bestFit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5.75">
      <c r="A1" s="83" t="s">
        <v>77</v>
      </c>
      <c r="B1" s="83"/>
      <c r="C1" s="83"/>
      <c r="D1" s="83"/>
      <c r="E1" s="83"/>
      <c r="F1" s="83"/>
      <c r="G1" s="83"/>
    </row>
    <row r="2" spans="1:7" s="2" customFormat="1" ht="15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17" t="s">
        <v>1</v>
      </c>
      <c r="B3" s="17"/>
      <c r="C3" s="17"/>
      <c r="D3" s="17"/>
      <c r="E3" s="17"/>
      <c r="F3" s="17"/>
      <c r="G3" s="17"/>
    </row>
    <row r="4" spans="1:10" s="16" customFormat="1" ht="12.75">
      <c r="A4" s="84" t="s">
        <v>2</v>
      </c>
      <c r="B4" s="86" t="s">
        <v>57</v>
      </c>
      <c r="C4" s="86" t="s">
        <v>55</v>
      </c>
      <c r="D4" s="88" t="s">
        <v>3</v>
      </c>
      <c r="E4" s="88" t="s">
        <v>58</v>
      </c>
      <c r="F4" s="88"/>
      <c r="G4" s="91"/>
      <c r="H4" s="15"/>
      <c r="I4" s="15"/>
      <c r="J4" s="15"/>
    </row>
    <row r="5" spans="1:10" s="16" customFormat="1" ht="12.7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15"/>
      <c r="I5" s="15"/>
      <c r="J5" s="15"/>
    </row>
    <row r="6" spans="1:10" s="7" customFormat="1" ht="12.75">
      <c r="A6" s="18" t="s">
        <v>7</v>
      </c>
      <c r="B6" s="19">
        <f>SUM(B7:B27)</f>
        <v>47440000</v>
      </c>
      <c r="C6" s="19">
        <f>SUM(C7:C27)</f>
        <v>48300000</v>
      </c>
      <c r="D6" s="20">
        <f aca="true" t="shared" si="0" ref="D6:D27">(B6/C6-1)*100</f>
        <v>-1.7805383022774346</v>
      </c>
      <c r="E6" s="20">
        <f>SUM(E7:E27)</f>
        <v>100</v>
      </c>
      <c r="F6" s="19">
        <f aca="true" t="shared" si="1" ref="F6:F25">B6/$E$51*1000</f>
        <v>827879.8666736472</v>
      </c>
      <c r="G6" s="19">
        <f>B6/$E$52*1000</f>
        <v>370130.52874675236</v>
      </c>
      <c r="H6" s="6"/>
      <c r="I6" s="6"/>
      <c r="J6" s="6"/>
    </row>
    <row r="7" spans="1:10" ht="12.75">
      <c r="A7" s="21" t="s">
        <v>8</v>
      </c>
      <c r="B7" s="22">
        <v>26175639</v>
      </c>
      <c r="C7" s="22">
        <v>26111542</v>
      </c>
      <c r="D7" s="23">
        <f t="shared" si="0"/>
        <v>0.24547382150008623</v>
      </c>
      <c r="E7" s="23">
        <f>ROUND(B7/$B$6*100,1)-0.1</f>
        <v>55.1</v>
      </c>
      <c r="F7" s="22">
        <f>B7/$E$51*1000</f>
        <v>456793.51866394427</v>
      </c>
      <c r="G7" s="22">
        <f>B7/$E$52*1000</f>
        <v>204224.3487216297</v>
      </c>
      <c r="H7" s="8"/>
      <c r="I7" s="8"/>
      <c r="J7" s="8"/>
    </row>
    <row r="8" spans="1:10" ht="12.75">
      <c r="A8" s="21" t="s">
        <v>9</v>
      </c>
      <c r="B8" s="22">
        <v>225001</v>
      </c>
      <c r="C8" s="22">
        <v>240001</v>
      </c>
      <c r="D8" s="23">
        <f t="shared" si="0"/>
        <v>-6.249973958441835</v>
      </c>
      <c r="E8" s="23">
        <f aca="true" t="shared" si="2" ref="E8:E20">ROUND(B8/$B$6*100,1)</f>
        <v>0.5</v>
      </c>
      <c r="F8" s="22">
        <f t="shared" si="1"/>
        <v>3926.513446067396</v>
      </c>
      <c r="G8" s="22">
        <f aca="true" t="shared" si="3" ref="G8:G27">B8/$E$52*1000</f>
        <v>1755.4751074736096</v>
      </c>
      <c r="H8" s="8"/>
      <c r="I8" s="8"/>
      <c r="J8" s="8"/>
    </row>
    <row r="9" spans="1:10" ht="12.75">
      <c r="A9" s="21" t="s">
        <v>10</v>
      </c>
      <c r="B9" s="22">
        <v>50000</v>
      </c>
      <c r="C9" s="22">
        <v>50000</v>
      </c>
      <c r="D9" s="23">
        <f t="shared" si="0"/>
        <v>0</v>
      </c>
      <c r="E9" s="23">
        <f>ROUND(B9/$B$6*100,1)</f>
        <v>0.1</v>
      </c>
      <c r="F9" s="22">
        <f t="shared" si="1"/>
        <v>872.5546655497967</v>
      </c>
      <c r="G9" s="22">
        <f t="shared" si="3"/>
        <v>390.1038456437104</v>
      </c>
      <c r="H9" s="8"/>
      <c r="I9" s="8"/>
      <c r="J9" s="8"/>
    </row>
    <row r="10" spans="1:10" ht="12.75">
      <c r="A10" s="21" t="s">
        <v>46</v>
      </c>
      <c r="B10" s="22">
        <v>35000</v>
      </c>
      <c r="C10" s="22">
        <v>30000</v>
      </c>
      <c r="D10" s="23">
        <f t="shared" si="0"/>
        <v>16.666666666666675</v>
      </c>
      <c r="E10" s="23">
        <f>ROUND(B10/$B$6*100,1)</f>
        <v>0.1</v>
      </c>
      <c r="F10" s="22">
        <f t="shared" si="1"/>
        <v>610.7882658848577</v>
      </c>
      <c r="G10" s="22">
        <f t="shared" si="3"/>
        <v>273.07269195059723</v>
      </c>
      <c r="H10" s="8"/>
      <c r="I10" s="8"/>
      <c r="J10" s="8"/>
    </row>
    <row r="11" spans="1:10" ht="12.75">
      <c r="A11" s="21" t="s">
        <v>47</v>
      </c>
      <c r="B11" s="22">
        <v>10000</v>
      </c>
      <c r="C11" s="22">
        <v>10000</v>
      </c>
      <c r="D11" s="23">
        <f t="shared" si="0"/>
        <v>0</v>
      </c>
      <c r="E11" s="23">
        <f>ROUND(B11/$B$6*100,1)</f>
        <v>0</v>
      </c>
      <c r="F11" s="22">
        <f t="shared" si="1"/>
        <v>174.51093310995932</v>
      </c>
      <c r="G11" s="22">
        <f t="shared" si="3"/>
        <v>78.02076912874207</v>
      </c>
      <c r="H11" s="8"/>
      <c r="I11" s="8"/>
      <c r="J11" s="8"/>
    </row>
    <row r="12" spans="1:10" ht="12.75">
      <c r="A12" s="21" t="s">
        <v>11</v>
      </c>
      <c r="B12" s="22">
        <v>1200000</v>
      </c>
      <c r="C12" s="22">
        <v>1200000</v>
      </c>
      <c r="D12" s="23">
        <f t="shared" si="0"/>
        <v>0</v>
      </c>
      <c r="E12" s="23">
        <f t="shared" si="2"/>
        <v>2.5</v>
      </c>
      <c r="F12" s="22">
        <f>B12/$E$51*1000</f>
        <v>20941.31197319512</v>
      </c>
      <c r="G12" s="22">
        <f t="shared" si="3"/>
        <v>9362.492295449048</v>
      </c>
      <c r="H12" s="8"/>
      <c r="I12" s="8"/>
      <c r="J12" s="8"/>
    </row>
    <row r="13" spans="1:10" ht="12.75">
      <c r="A13" s="21" t="s">
        <v>12</v>
      </c>
      <c r="B13" s="22">
        <v>7000</v>
      </c>
      <c r="C13" s="22">
        <v>7000</v>
      </c>
      <c r="D13" s="23">
        <f t="shared" si="0"/>
        <v>0</v>
      </c>
      <c r="E13" s="23">
        <f t="shared" si="2"/>
        <v>0</v>
      </c>
      <c r="F13" s="22">
        <f t="shared" si="1"/>
        <v>122.15765317697154</v>
      </c>
      <c r="G13" s="22">
        <f t="shared" si="3"/>
        <v>54.61453839011945</v>
      </c>
      <c r="H13" s="8"/>
      <c r="I13" s="8"/>
      <c r="J13" s="8"/>
    </row>
    <row r="14" spans="1:10" ht="12.75">
      <c r="A14" s="21" t="s">
        <v>13</v>
      </c>
      <c r="B14" s="22">
        <v>80000</v>
      </c>
      <c r="C14" s="22">
        <v>80000</v>
      </c>
      <c r="D14" s="23">
        <f t="shared" si="0"/>
        <v>0</v>
      </c>
      <c r="E14" s="23">
        <f t="shared" si="2"/>
        <v>0.2</v>
      </c>
      <c r="F14" s="22">
        <f t="shared" si="1"/>
        <v>1396.0874648796746</v>
      </c>
      <c r="G14" s="22">
        <f t="shared" si="3"/>
        <v>624.1661530299366</v>
      </c>
      <c r="H14" s="8"/>
      <c r="I14" s="8"/>
      <c r="J14" s="8"/>
    </row>
    <row r="15" spans="1:10" ht="12.75">
      <c r="A15" s="21" t="s">
        <v>14</v>
      </c>
      <c r="B15" s="22">
        <v>145000</v>
      </c>
      <c r="C15" s="22">
        <v>180000</v>
      </c>
      <c r="D15" s="23">
        <f t="shared" si="0"/>
        <v>-19.444444444444443</v>
      </c>
      <c r="E15" s="23">
        <f t="shared" si="2"/>
        <v>0.3</v>
      </c>
      <c r="F15" s="22">
        <f t="shared" si="1"/>
        <v>2530.4085300944107</v>
      </c>
      <c r="G15" s="22">
        <f t="shared" si="3"/>
        <v>1131.3011523667599</v>
      </c>
      <c r="H15" s="8"/>
      <c r="I15" s="8"/>
      <c r="J15" s="8"/>
    </row>
    <row r="16" spans="1:10" ht="12.75">
      <c r="A16" s="21" t="s">
        <v>15</v>
      </c>
      <c r="B16" s="22">
        <v>25000</v>
      </c>
      <c r="C16" s="22">
        <v>25000</v>
      </c>
      <c r="D16" s="23">
        <f t="shared" si="0"/>
        <v>0</v>
      </c>
      <c r="E16" s="23">
        <f t="shared" si="2"/>
        <v>0.1</v>
      </c>
      <c r="F16" s="22">
        <f t="shared" si="1"/>
        <v>436.27733277489835</v>
      </c>
      <c r="G16" s="22">
        <f t="shared" si="3"/>
        <v>195.0519228218552</v>
      </c>
      <c r="H16" s="8"/>
      <c r="I16" s="8"/>
      <c r="J16" s="8"/>
    </row>
    <row r="17" spans="1:10" ht="12.75">
      <c r="A17" s="21" t="s">
        <v>16</v>
      </c>
      <c r="B17" s="22">
        <v>22000</v>
      </c>
      <c r="C17" s="22">
        <v>20000</v>
      </c>
      <c r="D17" s="23">
        <f t="shared" si="0"/>
        <v>10.000000000000009</v>
      </c>
      <c r="E17" s="23">
        <f>ROUND(B17/$B$6*100,1)</f>
        <v>0</v>
      </c>
      <c r="F17" s="22">
        <f t="shared" si="1"/>
        <v>383.92405284191057</v>
      </c>
      <c r="G17" s="22">
        <f t="shared" si="3"/>
        <v>171.64569208323255</v>
      </c>
      <c r="H17" s="8"/>
      <c r="I17" s="8"/>
      <c r="J17" s="8"/>
    </row>
    <row r="18" spans="1:10" ht="12.75">
      <c r="A18" s="21" t="s">
        <v>17</v>
      </c>
      <c r="B18" s="22">
        <v>619136</v>
      </c>
      <c r="C18" s="22">
        <v>580994</v>
      </c>
      <c r="D18" s="23">
        <f t="shared" si="0"/>
        <v>6.564955920370941</v>
      </c>
      <c r="E18" s="23">
        <f>ROUND(B18/$B$6*100,1)</f>
        <v>1.3</v>
      </c>
      <c r="F18" s="22">
        <f>B18/$E$51*1000</f>
        <v>10804.600108196779</v>
      </c>
      <c r="G18" s="22">
        <f t="shared" si="3"/>
        <v>4830.546691529285</v>
      </c>
      <c r="H18" s="8"/>
      <c r="I18" s="8"/>
      <c r="J18" s="8"/>
    </row>
    <row r="19" spans="1:10" ht="12.75">
      <c r="A19" s="21" t="s">
        <v>18</v>
      </c>
      <c r="B19" s="22">
        <v>505112</v>
      </c>
      <c r="C19" s="22">
        <v>501926</v>
      </c>
      <c r="D19" s="23">
        <f t="shared" si="0"/>
        <v>0.6347549240326211</v>
      </c>
      <c r="E19" s="23">
        <f>ROUND(B19/$B$6*100,1)</f>
        <v>1.1</v>
      </c>
      <c r="F19" s="22">
        <f t="shared" si="1"/>
        <v>8814.756644503777</v>
      </c>
      <c r="G19" s="22">
        <f t="shared" si="3"/>
        <v>3940.9226736157166</v>
      </c>
      <c r="H19" s="8"/>
      <c r="I19" s="8"/>
      <c r="J19" s="8"/>
    </row>
    <row r="20" spans="1:10" ht="12.75">
      <c r="A20" s="21" t="s">
        <v>19</v>
      </c>
      <c r="B20" s="22">
        <v>7779904</v>
      </c>
      <c r="C20" s="22">
        <v>7638055</v>
      </c>
      <c r="D20" s="23">
        <f t="shared" si="0"/>
        <v>1.857135095256579</v>
      </c>
      <c r="E20" s="23">
        <f t="shared" si="2"/>
        <v>16.4</v>
      </c>
      <c r="F20" s="22">
        <f t="shared" si="1"/>
        <v>135767.8306545905</v>
      </c>
      <c r="G20" s="22">
        <f t="shared" si="3"/>
        <v>60699.409382777696</v>
      </c>
      <c r="H20" s="8"/>
      <c r="I20" s="8"/>
      <c r="J20" s="8"/>
    </row>
    <row r="21" spans="1:10" ht="12.75">
      <c r="A21" s="21" t="s">
        <v>20</v>
      </c>
      <c r="B21" s="22">
        <v>2078384</v>
      </c>
      <c r="C21" s="22">
        <v>2154306</v>
      </c>
      <c r="D21" s="23">
        <f t="shared" si="0"/>
        <v>-3.524197583815858</v>
      </c>
      <c r="E21" s="23">
        <f>ROUND(B21/$B$6*100,1)</f>
        <v>4.4</v>
      </c>
      <c r="F21" s="22">
        <f t="shared" si="1"/>
        <v>36270.073120080975</v>
      </c>
      <c r="G21" s="22">
        <f t="shared" si="3"/>
        <v>16215.711822487148</v>
      </c>
      <c r="H21" s="8"/>
      <c r="I21" s="8"/>
      <c r="J21" s="8"/>
    </row>
    <row r="22" spans="1:10" ht="12.75">
      <c r="A22" s="21" t="s">
        <v>21</v>
      </c>
      <c r="B22" s="22">
        <v>230907</v>
      </c>
      <c r="C22" s="22">
        <v>238576</v>
      </c>
      <c r="D22" s="23">
        <f t="shared" si="0"/>
        <v>-3.214489303198975</v>
      </c>
      <c r="E22" s="23">
        <f aca="true" t="shared" si="4" ref="E22:E27">ROUND(B22/$B$6*100,1)</f>
        <v>0.5</v>
      </c>
      <c r="F22" s="22">
        <f t="shared" si="1"/>
        <v>4029.579603162138</v>
      </c>
      <c r="G22" s="22">
        <f>B22/$E$52*1000</f>
        <v>1801.5541737210444</v>
      </c>
      <c r="H22" s="8"/>
      <c r="I22" s="8"/>
      <c r="J22" s="8"/>
    </row>
    <row r="23" spans="1:10" ht="12.75">
      <c r="A23" s="21" t="s">
        <v>22</v>
      </c>
      <c r="B23" s="22">
        <v>501</v>
      </c>
      <c r="C23" s="22">
        <v>501</v>
      </c>
      <c r="D23" s="23">
        <f t="shared" si="0"/>
        <v>0</v>
      </c>
      <c r="E23" s="23">
        <f t="shared" si="4"/>
        <v>0</v>
      </c>
      <c r="F23" s="22">
        <f t="shared" si="1"/>
        <v>8.742997748808964</v>
      </c>
      <c r="G23" s="22">
        <f t="shared" si="3"/>
        <v>3.908840533349978</v>
      </c>
      <c r="H23" s="8"/>
      <c r="I23" s="8"/>
      <c r="J23" s="8"/>
    </row>
    <row r="24" spans="1:10" ht="12.75">
      <c r="A24" s="21" t="s">
        <v>23</v>
      </c>
      <c r="B24" s="22">
        <v>3315427</v>
      </c>
      <c r="C24" s="22">
        <v>2921055</v>
      </c>
      <c r="D24" s="23">
        <f t="shared" si="0"/>
        <v>13.501012476656559</v>
      </c>
      <c r="E24" s="23">
        <f t="shared" si="4"/>
        <v>7</v>
      </c>
      <c r="F24" s="22">
        <f t="shared" si="1"/>
        <v>57857.825942795316</v>
      </c>
      <c r="G24" s="22">
        <f>B24/$E$52*1000</f>
        <v>25867.21645301979</v>
      </c>
      <c r="H24" s="8"/>
      <c r="I24" s="8"/>
      <c r="J24" s="8"/>
    </row>
    <row r="25" spans="1:10" ht="12.75">
      <c r="A25" s="21" t="s">
        <v>24</v>
      </c>
      <c r="B25" s="22">
        <v>500000</v>
      </c>
      <c r="C25" s="22">
        <v>500000</v>
      </c>
      <c r="D25" s="23">
        <f t="shared" si="0"/>
        <v>0</v>
      </c>
      <c r="E25" s="23">
        <f>ROUND(B25/$B$6*100,1)</f>
        <v>1.1</v>
      </c>
      <c r="F25" s="22">
        <f t="shared" si="1"/>
        <v>8725.546655497967</v>
      </c>
      <c r="G25" s="22">
        <f t="shared" si="3"/>
        <v>3901.0384564371034</v>
      </c>
      <c r="H25" s="8"/>
      <c r="I25" s="8"/>
      <c r="J25" s="8"/>
    </row>
    <row r="26" spans="1:10" ht="12.75">
      <c r="A26" s="21" t="s">
        <v>25</v>
      </c>
      <c r="B26" s="17">
        <v>1948088</v>
      </c>
      <c r="C26" s="17">
        <v>2059239</v>
      </c>
      <c r="D26" s="23">
        <f t="shared" si="0"/>
        <v>-5.397673606609043</v>
      </c>
      <c r="E26" s="23">
        <f t="shared" si="4"/>
        <v>4.1</v>
      </c>
      <c r="F26" s="22">
        <f>B26/$E$51*1000</f>
        <v>33996.265466031444</v>
      </c>
      <c r="G26" s="22">
        <f t="shared" si="3"/>
        <v>15199.13240904729</v>
      </c>
      <c r="H26" s="8"/>
      <c r="I26" s="8"/>
      <c r="J26" s="8"/>
    </row>
    <row r="27" spans="1:10" ht="12.75">
      <c r="A27" s="24" t="s">
        <v>26</v>
      </c>
      <c r="B27" s="25">
        <v>2487901</v>
      </c>
      <c r="C27" s="22">
        <v>3751805</v>
      </c>
      <c r="D27" s="23">
        <f t="shared" si="0"/>
        <v>-33.68789156152838</v>
      </c>
      <c r="E27" s="23">
        <f t="shared" si="4"/>
        <v>5.2</v>
      </c>
      <c r="F27" s="22">
        <f>B27/$E$51*1000</f>
        <v>43416.59249952009</v>
      </c>
      <c r="G27" s="22">
        <f t="shared" si="3"/>
        <v>19410.794953616652</v>
      </c>
      <c r="H27" s="8"/>
      <c r="I27" s="8"/>
      <c r="J27" s="8"/>
    </row>
    <row r="28" spans="1:10" s="11" customFormat="1" ht="13.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2.75">
      <c r="A29" s="22"/>
      <c r="B29" s="22"/>
      <c r="C29" s="22"/>
      <c r="D29" s="22"/>
      <c r="E29" s="22"/>
      <c r="F29" s="22"/>
      <c r="G29" s="22"/>
      <c r="H29" s="8"/>
      <c r="I29" s="8"/>
      <c r="J29" s="8"/>
    </row>
    <row r="30" spans="1:10" ht="15.75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3.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.75">
      <c r="A32" s="84" t="s">
        <v>2</v>
      </c>
      <c r="B32" s="86" t="s">
        <v>57</v>
      </c>
      <c r="C32" s="86" t="s">
        <v>55</v>
      </c>
      <c r="D32" s="88" t="s">
        <v>3</v>
      </c>
      <c r="E32" s="89" t="s">
        <v>58</v>
      </c>
      <c r="F32" s="89"/>
      <c r="G32" s="90"/>
      <c r="H32" s="8"/>
      <c r="I32" s="8"/>
      <c r="J32" s="8"/>
    </row>
    <row r="33" spans="1:10" ht="12.7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2.75">
      <c r="A34" s="18" t="s">
        <v>7</v>
      </c>
      <c r="B34" s="30">
        <f>SUM(B35:B48)</f>
        <v>47440000</v>
      </c>
      <c r="C34" s="30">
        <f>SUM(C35:C48)</f>
        <v>48300000</v>
      </c>
      <c r="D34" s="31">
        <f aca="true" t="shared" si="5" ref="D34:D48">(B34/C34-1)*100</f>
        <v>-1.7805383022774346</v>
      </c>
      <c r="E34" s="31">
        <f>SUM(E35:E48)</f>
        <v>100.00000000000001</v>
      </c>
      <c r="F34" s="30">
        <f aca="true" t="shared" si="6" ref="F34:F48">B34/$E$51*1000</f>
        <v>827879.8666736472</v>
      </c>
      <c r="G34" s="30">
        <f aca="true" t="shared" si="7" ref="G34:G48">B34/$E$52*1000</f>
        <v>370130.52874675236</v>
      </c>
      <c r="H34" s="12"/>
      <c r="I34" s="9"/>
      <c r="J34" s="8"/>
    </row>
    <row r="35" spans="1:10" ht="12.75">
      <c r="A35" s="21" t="s">
        <v>28</v>
      </c>
      <c r="B35" s="32">
        <v>418830</v>
      </c>
      <c r="C35" s="32">
        <v>408909</v>
      </c>
      <c r="D35" s="23">
        <f t="shared" si="5"/>
        <v>2.4262121890200605</v>
      </c>
      <c r="E35" s="23">
        <f>ROUND(B35/$B$34*100,1)</f>
        <v>0.9</v>
      </c>
      <c r="F35" s="22">
        <f t="shared" si="6"/>
        <v>7309.041411444427</v>
      </c>
      <c r="G35" s="22">
        <f>B35/$E$52*1000</f>
        <v>3267.743873419104</v>
      </c>
      <c r="H35" s="13"/>
      <c r="I35" s="9"/>
      <c r="J35" s="8"/>
    </row>
    <row r="36" spans="1:10" ht="12.75">
      <c r="A36" s="21" t="s">
        <v>29</v>
      </c>
      <c r="B36" s="22">
        <v>6877657</v>
      </c>
      <c r="C36" s="22">
        <v>5423279</v>
      </c>
      <c r="D36" s="23">
        <f t="shared" si="5"/>
        <v>26.817318452545045</v>
      </c>
      <c r="E36" s="23">
        <f aca="true" t="shared" si="8" ref="E36:E45">ROUND(B36/$B$34*100,1)</f>
        <v>14.5</v>
      </c>
      <c r="F36" s="22">
        <f t="shared" si="6"/>
        <v>120022.63406802436</v>
      </c>
      <c r="G36" s="22">
        <f t="shared" si="7"/>
        <v>53660.008894367675</v>
      </c>
      <c r="H36" s="13"/>
      <c r="I36" s="9"/>
      <c r="J36" s="8"/>
    </row>
    <row r="37" spans="1:10" ht="12.75">
      <c r="A37" s="21" t="s">
        <v>30</v>
      </c>
      <c r="B37" s="22">
        <v>19917607</v>
      </c>
      <c r="C37" s="22">
        <v>21251858</v>
      </c>
      <c r="D37" s="23">
        <f t="shared" si="5"/>
        <v>-6.278279292097655</v>
      </c>
      <c r="E37" s="23">
        <f t="shared" si="8"/>
        <v>42</v>
      </c>
      <c r="F37" s="22">
        <f>B37/$E$51*1000</f>
        <v>347584.0182887458</v>
      </c>
      <c r="G37" s="22">
        <f t="shared" si="7"/>
        <v>155398.7017344017</v>
      </c>
      <c r="H37" s="13"/>
      <c r="I37" s="9"/>
      <c r="J37" s="8"/>
    </row>
    <row r="38" spans="1:10" ht="12.75">
      <c r="A38" s="21" t="s">
        <v>31</v>
      </c>
      <c r="B38" s="22">
        <v>3827838</v>
      </c>
      <c r="C38" s="22">
        <v>3525137</v>
      </c>
      <c r="D38" s="23">
        <f t="shared" si="5"/>
        <v>8.58692867823294</v>
      </c>
      <c r="E38" s="23">
        <f>ROUND(B38/$B$34*100,1)</f>
        <v>8.1</v>
      </c>
      <c r="F38" s="22">
        <f t="shared" si="6"/>
        <v>66799.95811737605</v>
      </c>
      <c r="G38" s="22">
        <f t="shared" si="7"/>
        <v>29865.08648602258</v>
      </c>
      <c r="H38" s="13"/>
      <c r="I38" s="9"/>
      <c r="J38" s="8"/>
    </row>
    <row r="39" spans="1:10" ht="12.75">
      <c r="A39" s="21" t="s">
        <v>32</v>
      </c>
      <c r="B39" s="22">
        <v>112565</v>
      </c>
      <c r="C39" s="22">
        <v>113741</v>
      </c>
      <c r="D39" s="23">
        <f t="shared" si="5"/>
        <v>-1.033927959135228</v>
      </c>
      <c r="E39" s="23">
        <f t="shared" si="8"/>
        <v>0.2</v>
      </c>
      <c r="F39" s="22">
        <f t="shared" si="6"/>
        <v>1964.3823185522574</v>
      </c>
      <c r="G39" s="22">
        <f t="shared" si="7"/>
        <v>878.240787697685</v>
      </c>
      <c r="H39" s="13"/>
      <c r="I39" s="9"/>
      <c r="J39" s="8"/>
    </row>
    <row r="40" spans="1:10" ht="12.75">
      <c r="A40" s="21" t="s">
        <v>33</v>
      </c>
      <c r="B40" s="22">
        <v>4909</v>
      </c>
      <c r="C40" s="22">
        <v>5221</v>
      </c>
      <c r="D40" s="23">
        <f t="shared" si="5"/>
        <v>-5.975866692204557</v>
      </c>
      <c r="E40" s="23">
        <f t="shared" si="8"/>
        <v>0</v>
      </c>
      <c r="F40" s="22">
        <f t="shared" si="6"/>
        <v>85.66741706367904</v>
      </c>
      <c r="G40" s="22">
        <f t="shared" si="7"/>
        <v>38.30039556529948</v>
      </c>
      <c r="H40" s="13"/>
      <c r="I40" s="9"/>
      <c r="J40" s="8"/>
    </row>
    <row r="41" spans="1:10" ht="12.75">
      <c r="A41" s="21" t="s">
        <v>34</v>
      </c>
      <c r="B41" s="22">
        <v>664469</v>
      </c>
      <c r="C41" s="22">
        <v>807532</v>
      </c>
      <c r="D41" s="23">
        <f t="shared" si="5"/>
        <v>-17.716078124458225</v>
      </c>
      <c r="E41" s="23">
        <f>ROUND(B41/$B$34*100,1)</f>
        <v>1.4</v>
      </c>
      <c r="F41" s="22">
        <f t="shared" si="6"/>
        <v>11595.710521264158</v>
      </c>
      <c r="G41" s="22">
        <f t="shared" si="7"/>
        <v>5184.238244220612</v>
      </c>
      <c r="H41" s="13"/>
      <c r="I41" s="9"/>
      <c r="J41" s="8"/>
    </row>
    <row r="42" spans="1:10" ht="12.75">
      <c r="A42" s="21" t="s">
        <v>35</v>
      </c>
      <c r="B42" s="22">
        <v>6742646</v>
      </c>
      <c r="C42" s="22">
        <v>7585938</v>
      </c>
      <c r="D42" s="23">
        <f t="shared" si="5"/>
        <v>-11.11651584813902</v>
      </c>
      <c r="E42" s="23">
        <f t="shared" si="8"/>
        <v>14.2</v>
      </c>
      <c r="F42" s="22">
        <f t="shared" si="6"/>
        <v>117666.54450901349</v>
      </c>
      <c r="G42" s="22">
        <f t="shared" si="7"/>
        <v>52606.642688283624</v>
      </c>
      <c r="H42" s="13"/>
      <c r="I42" s="9"/>
      <c r="J42" s="8"/>
    </row>
    <row r="43" spans="1:10" ht="12.75">
      <c r="A43" s="21" t="s">
        <v>36</v>
      </c>
      <c r="B43" s="22">
        <v>1600302</v>
      </c>
      <c r="C43" s="22">
        <v>1540781</v>
      </c>
      <c r="D43" s="23">
        <f t="shared" si="5"/>
        <v>3.8630408864076093</v>
      </c>
      <c r="E43" s="23">
        <f t="shared" si="8"/>
        <v>3.4</v>
      </c>
      <c r="F43" s="22">
        <f>B43/$E$51*1000</f>
        <v>27927.019527773413</v>
      </c>
      <c r="G43" s="22">
        <f t="shared" si="7"/>
        <v>12485.67928782642</v>
      </c>
      <c r="H43" s="13"/>
      <c r="I43" s="9"/>
      <c r="J43" s="8"/>
    </row>
    <row r="44" spans="1:10" ht="12.75">
      <c r="A44" s="21" t="s">
        <v>37</v>
      </c>
      <c r="B44" s="22">
        <v>4830083</v>
      </c>
      <c r="C44" s="22">
        <v>5415439</v>
      </c>
      <c r="D44" s="23">
        <f t="shared" si="5"/>
        <v>-10.809022130985134</v>
      </c>
      <c r="E44" s="23">
        <f>ROUND(B44/$B$34*100,1)</f>
        <v>10.2</v>
      </c>
      <c r="F44" s="22">
        <f t="shared" si="6"/>
        <v>84290.22913285518</v>
      </c>
      <c r="G44" s="22">
        <f t="shared" si="7"/>
        <v>37684.67906156619</v>
      </c>
      <c r="H44" s="13"/>
      <c r="I44" s="9"/>
      <c r="J44" s="8"/>
    </row>
    <row r="45" spans="1:10" ht="12.75">
      <c r="A45" s="21" t="s">
        <v>38</v>
      </c>
      <c r="B45" s="22">
        <v>10</v>
      </c>
      <c r="C45" s="22">
        <v>10</v>
      </c>
      <c r="D45" s="23">
        <f t="shared" si="5"/>
        <v>0</v>
      </c>
      <c r="E45" s="23">
        <f t="shared" si="8"/>
        <v>0</v>
      </c>
      <c r="F45" s="22">
        <f t="shared" si="6"/>
        <v>0.17451093310995935</v>
      </c>
      <c r="G45" s="22">
        <f t="shared" si="7"/>
        <v>0.07802076912874208</v>
      </c>
      <c r="H45" s="13"/>
      <c r="I45" s="9"/>
      <c r="J45" s="8"/>
    </row>
    <row r="46" spans="1:10" ht="12.75">
      <c r="A46" s="21" t="s">
        <v>39</v>
      </c>
      <c r="B46" s="22">
        <v>2285796</v>
      </c>
      <c r="C46" s="22">
        <v>1947039</v>
      </c>
      <c r="D46" s="23">
        <f t="shared" si="5"/>
        <v>17.398572909941713</v>
      </c>
      <c r="E46" s="23">
        <f>ROUND(B46/$B$34*100,1)</f>
        <v>4.8</v>
      </c>
      <c r="F46" s="22">
        <f t="shared" si="6"/>
        <v>39889.63928590126</v>
      </c>
      <c r="G46" s="22">
        <f t="shared" si="7"/>
        <v>17833.95619914021</v>
      </c>
      <c r="H46" s="13"/>
      <c r="I46" s="9"/>
      <c r="J46" s="8"/>
    </row>
    <row r="47" spans="1:10" ht="12.75">
      <c r="A47" s="21" t="s">
        <v>40</v>
      </c>
      <c r="B47" s="22">
        <v>97288</v>
      </c>
      <c r="C47" s="22">
        <v>215116</v>
      </c>
      <c r="D47" s="23">
        <f t="shared" si="5"/>
        <v>-54.774168355677865</v>
      </c>
      <c r="E47" s="23">
        <f>ROUND(B47/$B$34*100,1)</f>
        <v>0.2</v>
      </c>
      <c r="F47" s="22">
        <f t="shared" si="6"/>
        <v>1697.7819660401726</v>
      </c>
      <c r="G47" s="22">
        <f t="shared" si="7"/>
        <v>759.0484586997059</v>
      </c>
      <c r="H47" s="13"/>
      <c r="I47" s="9"/>
      <c r="J47" s="8"/>
    </row>
    <row r="48" spans="1:10" ht="12.75">
      <c r="A48" s="24" t="s">
        <v>41</v>
      </c>
      <c r="B48" s="25">
        <v>60000</v>
      </c>
      <c r="C48" s="22">
        <v>60000</v>
      </c>
      <c r="D48" s="23">
        <f t="shared" si="5"/>
        <v>0</v>
      </c>
      <c r="E48" s="23">
        <f>ROUND(B48/$B$34*100,1)</f>
        <v>0.1</v>
      </c>
      <c r="F48" s="22">
        <f t="shared" si="6"/>
        <v>1047.0655986597562</v>
      </c>
      <c r="G48" s="22">
        <f t="shared" si="7"/>
        <v>468.12461477245245</v>
      </c>
      <c r="H48" s="13"/>
      <c r="I48" s="9"/>
      <c r="J48" s="8"/>
    </row>
    <row r="49" spans="1:10" ht="13.5" thickBot="1">
      <c r="A49" s="26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22"/>
      <c r="B50" s="22"/>
      <c r="C50" s="22"/>
      <c r="D50" s="22"/>
      <c r="E50" s="22"/>
      <c r="F50" s="22"/>
      <c r="G50" s="22"/>
      <c r="H50" s="8"/>
      <c r="I50" s="8"/>
      <c r="J50" s="8"/>
    </row>
    <row r="51" spans="1:10" ht="12.75">
      <c r="A51" s="33" t="s">
        <v>64</v>
      </c>
      <c r="B51" s="22"/>
      <c r="C51" s="22"/>
      <c r="D51" s="32" t="s">
        <v>42</v>
      </c>
      <c r="E51" s="22">
        <v>57303</v>
      </c>
      <c r="F51" s="17" t="s">
        <v>43</v>
      </c>
      <c r="G51" s="22"/>
      <c r="H51" s="8"/>
      <c r="I51" s="8"/>
      <c r="J51" s="8"/>
    </row>
    <row r="52" spans="1:10" ht="12.75">
      <c r="A52" s="22"/>
      <c r="B52" s="17"/>
      <c r="C52" s="17"/>
      <c r="D52" s="32" t="s">
        <v>59</v>
      </c>
      <c r="E52" s="22">
        <v>128171</v>
      </c>
      <c r="F52" s="22" t="s">
        <v>45</v>
      </c>
      <c r="G52" s="22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3">
    <mergeCell ref="A30:G30"/>
    <mergeCell ref="A32:A33"/>
    <mergeCell ref="B32:B33"/>
    <mergeCell ref="C32:C33"/>
    <mergeCell ref="D32:D33"/>
    <mergeCell ref="E32:G32"/>
    <mergeCell ref="A1:G1"/>
    <mergeCell ref="A2:G2"/>
    <mergeCell ref="A4:A5"/>
    <mergeCell ref="B4:B5"/>
    <mergeCell ref="C4:C5"/>
    <mergeCell ref="D4:D5"/>
    <mergeCell ref="E4:G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  <ignoredErrors>
    <ignoredError sqref="D6 D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9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bestFit="1" customWidth="1"/>
    <col min="4" max="4" width="10.421875" style="1" bestFit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5.75">
      <c r="A1" s="83" t="s">
        <v>77</v>
      </c>
      <c r="B1" s="83"/>
      <c r="C1" s="83"/>
      <c r="D1" s="83"/>
      <c r="E1" s="83"/>
      <c r="F1" s="83"/>
      <c r="G1" s="83"/>
    </row>
    <row r="2" spans="1:7" s="2" customFormat="1" ht="15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17" t="s">
        <v>1</v>
      </c>
      <c r="B3" s="17"/>
      <c r="C3" s="17"/>
      <c r="D3" s="17"/>
      <c r="E3" s="17"/>
      <c r="F3" s="17"/>
      <c r="G3" s="17"/>
    </row>
    <row r="4" spans="1:10" s="16" customFormat="1" ht="13.5" customHeight="1">
      <c r="A4" s="84" t="s">
        <v>2</v>
      </c>
      <c r="B4" s="86" t="s">
        <v>60</v>
      </c>
      <c r="C4" s="86" t="s">
        <v>57</v>
      </c>
      <c r="D4" s="88" t="s">
        <v>3</v>
      </c>
      <c r="E4" s="88" t="s">
        <v>61</v>
      </c>
      <c r="F4" s="88"/>
      <c r="G4" s="91"/>
      <c r="H4" s="15"/>
      <c r="I4" s="15"/>
      <c r="J4" s="15"/>
    </row>
    <row r="5" spans="1:10" s="16" customFormat="1" ht="12.7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15"/>
      <c r="I5" s="15"/>
      <c r="J5" s="15"/>
    </row>
    <row r="6" spans="1:10" s="7" customFormat="1" ht="12.75">
      <c r="A6" s="18" t="s">
        <v>7</v>
      </c>
      <c r="B6" s="19">
        <f>SUM(B7:B27)</f>
        <v>50000000</v>
      </c>
      <c r="C6" s="19">
        <f>SUM(C7:C27)</f>
        <v>47440000</v>
      </c>
      <c r="D6" s="20">
        <f aca="true" t="shared" si="0" ref="D6:D27">(B6/C6-1)*100</f>
        <v>5.396290050590213</v>
      </c>
      <c r="E6" s="20">
        <f>SUM(E7:E27)</f>
        <v>99.99999999999999</v>
      </c>
      <c r="F6" s="19">
        <f aca="true" t="shared" si="1" ref="F6:F25">B6/$E$51*1000</f>
        <v>853679.3580331227</v>
      </c>
      <c r="G6" s="19">
        <f>B6/$E$52*1000</f>
        <v>383617.97787291504</v>
      </c>
      <c r="H6" s="6"/>
      <c r="I6" s="6"/>
      <c r="J6" s="6"/>
    </row>
    <row r="7" spans="1:10" ht="12.75">
      <c r="A7" s="21" t="s">
        <v>8</v>
      </c>
      <c r="B7" s="22">
        <v>27010672</v>
      </c>
      <c r="C7" s="22">
        <v>26175639</v>
      </c>
      <c r="D7" s="23">
        <f t="shared" si="0"/>
        <v>3.1901150531606914</v>
      </c>
      <c r="E7" s="23">
        <f>ROUND(B7/$B$6*100,1)+0.1</f>
        <v>54.1</v>
      </c>
      <c r="F7" s="22">
        <f>B7/$E$51*1000</f>
        <v>461169.06266006484</v>
      </c>
      <c r="G7" s="22">
        <f>B7/$E$52*1000</f>
        <v>207235.58747257132</v>
      </c>
      <c r="H7" s="8"/>
      <c r="I7" s="8"/>
      <c r="J7" s="8"/>
    </row>
    <row r="8" spans="1:10" ht="12.75">
      <c r="A8" s="21" t="s">
        <v>9</v>
      </c>
      <c r="B8" s="22">
        <v>200001</v>
      </c>
      <c r="C8" s="22">
        <v>225001</v>
      </c>
      <c r="D8" s="23">
        <f t="shared" si="0"/>
        <v>-11.111061728614535</v>
      </c>
      <c r="E8" s="23">
        <f aca="true" t="shared" si="2" ref="E8:E20">ROUND(B8/$B$6*100,1)</f>
        <v>0.4</v>
      </c>
      <c r="F8" s="22">
        <f t="shared" si="1"/>
        <v>3414.7345057196517</v>
      </c>
      <c r="G8" s="22">
        <f aca="true" t="shared" si="3" ref="G8:G27">B8/$E$52*1000</f>
        <v>1534.4795838512175</v>
      </c>
      <c r="H8" s="8"/>
      <c r="I8" s="8"/>
      <c r="J8" s="8"/>
    </row>
    <row r="9" spans="1:10" ht="12.75">
      <c r="A9" s="21" t="s">
        <v>10</v>
      </c>
      <c r="B9" s="22">
        <v>40000</v>
      </c>
      <c r="C9" s="22">
        <v>50000</v>
      </c>
      <c r="D9" s="23">
        <f t="shared" si="0"/>
        <v>-19.999999999999996</v>
      </c>
      <c r="E9" s="23">
        <f>ROUND(B9/$B$6*100,1)</f>
        <v>0.1</v>
      </c>
      <c r="F9" s="22">
        <f t="shared" si="1"/>
        <v>682.9434864264981</v>
      </c>
      <c r="G9" s="22">
        <f t="shared" si="3"/>
        <v>306.89438229833206</v>
      </c>
      <c r="H9" s="8"/>
      <c r="I9" s="8"/>
      <c r="J9" s="8"/>
    </row>
    <row r="10" spans="1:10" ht="12.75">
      <c r="A10" s="21" t="s">
        <v>46</v>
      </c>
      <c r="B10" s="22">
        <v>45000</v>
      </c>
      <c r="C10" s="22">
        <v>35000</v>
      </c>
      <c r="D10" s="23">
        <f t="shared" si="0"/>
        <v>28.57142857142858</v>
      </c>
      <c r="E10" s="23">
        <f>ROUND(B10/$B$6*100,1)</f>
        <v>0.1</v>
      </c>
      <c r="F10" s="22">
        <f t="shared" si="1"/>
        <v>768.3114222298105</v>
      </c>
      <c r="G10" s="22">
        <f t="shared" si="3"/>
        <v>345.25618008562355</v>
      </c>
      <c r="H10" s="8"/>
      <c r="I10" s="8"/>
      <c r="J10" s="8"/>
    </row>
    <row r="11" spans="1:10" ht="12.75">
      <c r="A11" s="41" t="s">
        <v>47</v>
      </c>
      <c r="B11" s="22">
        <v>12000</v>
      </c>
      <c r="C11" s="22">
        <v>10000</v>
      </c>
      <c r="D11" s="23">
        <f t="shared" si="0"/>
        <v>19.999999999999996</v>
      </c>
      <c r="E11" s="23">
        <f>ROUND(B11/$B$6*100,1)</f>
        <v>0</v>
      </c>
      <c r="F11" s="22">
        <f t="shared" si="1"/>
        <v>204.88304592794944</v>
      </c>
      <c r="G11" s="22">
        <f t="shared" si="3"/>
        <v>92.0683146894996</v>
      </c>
      <c r="H11" s="8"/>
      <c r="I11" s="8"/>
      <c r="J11" s="8"/>
    </row>
    <row r="12" spans="1:10" ht="12.75">
      <c r="A12" s="21" t="s">
        <v>11</v>
      </c>
      <c r="B12" s="22">
        <v>1450000</v>
      </c>
      <c r="C12" s="22">
        <v>1200000</v>
      </c>
      <c r="D12" s="23">
        <f t="shared" si="0"/>
        <v>20.833333333333325</v>
      </c>
      <c r="E12" s="23">
        <f t="shared" si="2"/>
        <v>2.9</v>
      </c>
      <c r="F12" s="22">
        <f>B12/$E$51*1000</f>
        <v>24756.70138296056</v>
      </c>
      <c r="G12" s="22">
        <f t="shared" si="3"/>
        <v>11124.921358314536</v>
      </c>
      <c r="H12" s="8"/>
      <c r="I12" s="8"/>
      <c r="J12" s="8"/>
    </row>
    <row r="13" spans="1:10" ht="12.75">
      <c r="A13" s="41" t="s">
        <v>12</v>
      </c>
      <c r="B13" s="22">
        <v>7000</v>
      </c>
      <c r="C13" s="22">
        <v>7000</v>
      </c>
      <c r="D13" s="23">
        <f t="shared" si="0"/>
        <v>0</v>
      </c>
      <c r="E13" s="23">
        <f t="shared" si="2"/>
        <v>0</v>
      </c>
      <c r="F13" s="22">
        <f t="shared" si="1"/>
        <v>119.51511012463719</v>
      </c>
      <c r="G13" s="22">
        <f t="shared" si="3"/>
        <v>53.7065169022081</v>
      </c>
      <c r="H13" s="8"/>
      <c r="I13" s="8"/>
      <c r="J13" s="8"/>
    </row>
    <row r="14" spans="1:10" ht="12.75">
      <c r="A14" s="21" t="s">
        <v>13</v>
      </c>
      <c r="B14" s="22">
        <v>40000</v>
      </c>
      <c r="C14" s="22">
        <v>80000</v>
      </c>
      <c r="D14" s="23">
        <f t="shared" si="0"/>
        <v>-50</v>
      </c>
      <c r="E14" s="23">
        <f t="shared" si="2"/>
        <v>0.1</v>
      </c>
      <c r="F14" s="22">
        <f t="shared" si="1"/>
        <v>682.9434864264981</v>
      </c>
      <c r="G14" s="22">
        <f t="shared" si="3"/>
        <v>306.89438229833206</v>
      </c>
      <c r="H14" s="8"/>
      <c r="I14" s="8"/>
      <c r="J14" s="8"/>
    </row>
    <row r="15" spans="1:10" ht="12.75">
      <c r="A15" s="21" t="s">
        <v>14</v>
      </c>
      <c r="B15" s="22">
        <v>159000</v>
      </c>
      <c r="C15" s="22">
        <v>145000</v>
      </c>
      <c r="D15" s="23">
        <f t="shared" si="0"/>
        <v>9.6551724137931</v>
      </c>
      <c r="E15" s="23">
        <f t="shared" si="2"/>
        <v>0.3</v>
      </c>
      <c r="F15" s="22">
        <f t="shared" si="1"/>
        <v>2714.7003585453303</v>
      </c>
      <c r="G15" s="22">
        <f t="shared" si="3"/>
        <v>1219.90516963587</v>
      </c>
      <c r="H15" s="8"/>
      <c r="I15" s="8"/>
      <c r="J15" s="8"/>
    </row>
    <row r="16" spans="1:10" ht="12.75">
      <c r="A16" s="21" t="s">
        <v>15</v>
      </c>
      <c r="B16" s="22">
        <v>25000</v>
      </c>
      <c r="C16" s="22">
        <v>25000</v>
      </c>
      <c r="D16" s="23">
        <f t="shared" si="0"/>
        <v>0</v>
      </c>
      <c r="E16" s="23">
        <f t="shared" si="2"/>
        <v>0.1</v>
      </c>
      <c r="F16" s="22">
        <f t="shared" si="1"/>
        <v>426.8396790165614</v>
      </c>
      <c r="G16" s="22">
        <f t="shared" si="3"/>
        <v>191.8089889364575</v>
      </c>
      <c r="H16" s="8"/>
      <c r="I16" s="8"/>
      <c r="J16" s="8"/>
    </row>
    <row r="17" spans="1:10" ht="12.75">
      <c r="A17" s="41" t="s">
        <v>16</v>
      </c>
      <c r="B17" s="22">
        <v>22000</v>
      </c>
      <c r="C17" s="22">
        <v>22000</v>
      </c>
      <c r="D17" s="23">
        <f t="shared" si="0"/>
        <v>0</v>
      </c>
      <c r="E17" s="23">
        <f>ROUND(B17/$B$6*100,1)</f>
        <v>0</v>
      </c>
      <c r="F17" s="22">
        <f t="shared" si="1"/>
        <v>375.618917534574</v>
      </c>
      <c r="G17" s="22">
        <f t="shared" si="3"/>
        <v>168.79191026408262</v>
      </c>
      <c r="H17" s="8"/>
      <c r="I17" s="8"/>
      <c r="J17" s="8"/>
    </row>
    <row r="18" spans="1:10" ht="12.75">
      <c r="A18" s="21" t="s">
        <v>17</v>
      </c>
      <c r="B18" s="22">
        <v>682893</v>
      </c>
      <c r="C18" s="22">
        <v>619136</v>
      </c>
      <c r="D18" s="23">
        <f t="shared" si="0"/>
        <v>10.29773749224725</v>
      </c>
      <c r="E18" s="23">
        <f>ROUND(B18/$B$6*100,1)</f>
        <v>1.4</v>
      </c>
      <c r="F18" s="22">
        <f>B18/$E$51*1000</f>
        <v>11659.433156906265</v>
      </c>
      <c r="G18" s="22">
        <f t="shared" si="3"/>
        <v>5239.400635271371</v>
      </c>
      <c r="H18" s="8"/>
      <c r="I18" s="8"/>
      <c r="J18" s="8"/>
    </row>
    <row r="19" spans="1:10" ht="12.75">
      <c r="A19" s="21" t="s">
        <v>18</v>
      </c>
      <c r="B19" s="22">
        <v>509510</v>
      </c>
      <c r="C19" s="22">
        <v>505112</v>
      </c>
      <c r="D19" s="23">
        <f t="shared" si="0"/>
        <v>0.8706979838134954</v>
      </c>
      <c r="E19" s="23">
        <f>ROUND(B19/$B$6*100,1)</f>
        <v>1</v>
      </c>
      <c r="F19" s="22">
        <f t="shared" si="1"/>
        <v>8699.163394229128</v>
      </c>
      <c r="G19" s="22">
        <f t="shared" si="3"/>
        <v>3909.1439181205787</v>
      </c>
      <c r="H19" s="8"/>
      <c r="I19" s="8"/>
      <c r="J19" s="8"/>
    </row>
    <row r="20" spans="1:10" ht="12.75">
      <c r="A20" s="21" t="s">
        <v>19</v>
      </c>
      <c r="B20" s="22">
        <v>6819626</v>
      </c>
      <c r="C20" s="22">
        <v>7779904</v>
      </c>
      <c r="D20" s="23">
        <f t="shared" si="0"/>
        <v>-12.343057189394624</v>
      </c>
      <c r="E20" s="23">
        <f t="shared" si="2"/>
        <v>13.6</v>
      </c>
      <c r="F20" s="22">
        <f t="shared" si="1"/>
        <v>116435.47891411986</v>
      </c>
      <c r="G20" s="22">
        <f t="shared" si="3"/>
        <v>52322.62271939112</v>
      </c>
      <c r="H20" s="8"/>
      <c r="I20" s="8"/>
      <c r="J20" s="8"/>
    </row>
    <row r="21" spans="1:10" ht="12.75">
      <c r="A21" s="21" t="s">
        <v>20</v>
      </c>
      <c r="B21" s="22">
        <v>2400404</v>
      </c>
      <c r="C21" s="22">
        <v>2078384</v>
      </c>
      <c r="D21" s="23">
        <f t="shared" si="0"/>
        <v>15.493768235321292</v>
      </c>
      <c r="E21" s="23">
        <f>ROUND(B21/$B$6*100,1)</f>
        <v>4.8</v>
      </c>
      <c r="F21" s="22">
        <f t="shared" si="1"/>
        <v>40983.506914802805</v>
      </c>
      <c r="G21" s="22">
        <f t="shared" si="3"/>
        <v>18416.762571161136</v>
      </c>
      <c r="H21" s="8"/>
      <c r="I21" s="8"/>
      <c r="J21" s="8"/>
    </row>
    <row r="22" spans="1:10" ht="12.75">
      <c r="A22" s="21" t="s">
        <v>21</v>
      </c>
      <c r="B22" s="22">
        <v>225484</v>
      </c>
      <c r="C22" s="22">
        <v>230907</v>
      </c>
      <c r="D22" s="23">
        <f t="shared" si="0"/>
        <v>-2.3485645736162186</v>
      </c>
      <c r="E22" s="23">
        <f aca="true" t="shared" si="4" ref="E22:E27">ROUND(B22/$B$6*100,1)</f>
        <v>0.5</v>
      </c>
      <c r="F22" s="22">
        <f t="shared" si="1"/>
        <v>3849.820727334813</v>
      </c>
      <c r="G22" s="22">
        <f>B22/$E$52*1000</f>
        <v>1729.9943224539277</v>
      </c>
      <c r="H22" s="8"/>
      <c r="I22" s="8"/>
      <c r="J22" s="8"/>
    </row>
    <row r="23" spans="1:10" ht="12.75">
      <c r="A23" s="21" t="s">
        <v>22</v>
      </c>
      <c r="B23" s="22">
        <v>501</v>
      </c>
      <c r="C23" s="22">
        <v>501</v>
      </c>
      <c r="D23" s="23">
        <f t="shared" si="0"/>
        <v>0</v>
      </c>
      <c r="E23" s="23">
        <f t="shared" si="4"/>
        <v>0</v>
      </c>
      <c r="F23" s="22">
        <f t="shared" si="1"/>
        <v>8.55386716749189</v>
      </c>
      <c r="G23" s="22">
        <f t="shared" si="3"/>
        <v>3.843852138286609</v>
      </c>
      <c r="H23" s="8"/>
      <c r="I23" s="8"/>
      <c r="J23" s="8"/>
    </row>
    <row r="24" spans="1:10" ht="12.75">
      <c r="A24" s="21" t="s">
        <v>23</v>
      </c>
      <c r="B24" s="22">
        <v>2374038</v>
      </c>
      <c r="C24" s="22">
        <v>3315427</v>
      </c>
      <c r="D24" s="23">
        <f t="shared" si="0"/>
        <v>-28.394200807316828</v>
      </c>
      <c r="E24" s="23">
        <f t="shared" si="4"/>
        <v>4.7</v>
      </c>
      <c r="F24" s="22">
        <f t="shared" si="1"/>
        <v>40533.34471572477</v>
      </c>
      <c r="G24" s="22">
        <f>B24/$E$52*1000</f>
        <v>18214.47313906919</v>
      </c>
      <c r="H24" s="8"/>
      <c r="I24" s="8"/>
      <c r="J24" s="8"/>
    </row>
    <row r="25" spans="1:10" ht="12.75">
      <c r="A25" s="21" t="s">
        <v>24</v>
      </c>
      <c r="B25" s="22">
        <v>750000</v>
      </c>
      <c r="C25" s="22">
        <v>500000</v>
      </c>
      <c r="D25" s="23">
        <f t="shared" si="0"/>
        <v>50</v>
      </c>
      <c r="E25" s="23">
        <f>ROUND(B25/$B$6*100,1)</f>
        <v>1.5</v>
      </c>
      <c r="F25" s="22">
        <f t="shared" si="1"/>
        <v>12805.19037049684</v>
      </c>
      <c r="G25" s="22">
        <f t="shared" si="3"/>
        <v>5754.269668093726</v>
      </c>
      <c r="H25" s="8"/>
      <c r="I25" s="8"/>
      <c r="J25" s="8"/>
    </row>
    <row r="26" spans="1:10" ht="12.75">
      <c r="A26" s="21" t="s">
        <v>25</v>
      </c>
      <c r="B26" s="17">
        <v>1803970</v>
      </c>
      <c r="C26" s="17">
        <v>1948088</v>
      </c>
      <c r="D26" s="23">
        <f t="shared" si="0"/>
        <v>-7.397920422486049</v>
      </c>
      <c r="E26" s="23">
        <f t="shared" si="4"/>
        <v>3.6</v>
      </c>
      <c r="F26" s="22">
        <f>B26/$E$51*1000</f>
        <v>30800.23903022025</v>
      </c>
      <c r="G26" s="22">
        <f t="shared" si="3"/>
        <v>13840.706470868052</v>
      </c>
      <c r="H26" s="8"/>
      <c r="I26" s="8"/>
      <c r="J26" s="8"/>
    </row>
    <row r="27" spans="1:10" ht="12.75">
      <c r="A27" s="24" t="s">
        <v>26</v>
      </c>
      <c r="B27" s="25">
        <v>5422901</v>
      </c>
      <c r="C27" s="22">
        <v>2487901</v>
      </c>
      <c r="D27" s="23">
        <f t="shared" si="0"/>
        <v>117.97093212310297</v>
      </c>
      <c r="E27" s="23">
        <f t="shared" si="4"/>
        <v>10.8</v>
      </c>
      <c r="F27" s="22">
        <f>B27/$E$51*1000</f>
        <v>92588.37288714359</v>
      </c>
      <c r="G27" s="22">
        <f t="shared" si="3"/>
        <v>41606.44631650017</v>
      </c>
      <c r="H27" s="8"/>
      <c r="I27" s="8"/>
      <c r="J27" s="8"/>
    </row>
    <row r="28" spans="1:10" s="11" customFormat="1" ht="13.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2.75">
      <c r="A29" s="22"/>
      <c r="B29" s="22"/>
      <c r="C29" s="22"/>
      <c r="D29" s="22"/>
      <c r="E29" s="22"/>
      <c r="F29" s="22"/>
      <c r="G29" s="22"/>
      <c r="H29" s="8"/>
      <c r="I29" s="8"/>
      <c r="J29" s="8"/>
    </row>
    <row r="30" spans="1:10" ht="15.75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3.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" customHeight="1">
      <c r="A32" s="84" t="s">
        <v>2</v>
      </c>
      <c r="B32" s="86" t="s">
        <v>60</v>
      </c>
      <c r="C32" s="86" t="s">
        <v>57</v>
      </c>
      <c r="D32" s="88" t="s">
        <v>3</v>
      </c>
      <c r="E32" s="89" t="s">
        <v>61</v>
      </c>
      <c r="F32" s="89"/>
      <c r="G32" s="90"/>
      <c r="H32" s="8"/>
      <c r="I32" s="8"/>
      <c r="J32" s="8"/>
    </row>
    <row r="33" spans="1:10" ht="12.7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2.75">
      <c r="A34" s="18" t="s">
        <v>7</v>
      </c>
      <c r="B34" s="30">
        <f>SUM(B35:B48)</f>
        <v>50000000</v>
      </c>
      <c r="C34" s="30">
        <f>SUM(C35:C48)</f>
        <v>47440000</v>
      </c>
      <c r="D34" s="31">
        <f aca="true" t="shared" si="5" ref="D34:D48">(B34/C34-1)*100</f>
        <v>5.396290050590213</v>
      </c>
      <c r="E34" s="31">
        <f>SUM(E35:E48)</f>
        <v>100</v>
      </c>
      <c r="F34" s="30">
        <f>B34/$E$51*1000</f>
        <v>853679.3580331227</v>
      </c>
      <c r="G34" s="30">
        <f aca="true" t="shared" si="6" ref="G34:G48">B34/$E$52*1000</f>
        <v>383617.97787291504</v>
      </c>
      <c r="H34" s="12"/>
      <c r="I34" s="9"/>
      <c r="J34" s="8"/>
    </row>
    <row r="35" spans="1:10" ht="12.75">
      <c r="A35" s="21" t="s">
        <v>28</v>
      </c>
      <c r="B35" s="32">
        <v>412672</v>
      </c>
      <c r="C35" s="32">
        <v>418830</v>
      </c>
      <c r="D35" s="23">
        <f t="shared" si="5"/>
        <v>-1.4702862736671207</v>
      </c>
      <c r="E35" s="23">
        <f>ROUND(B35/$B$34*100,1)</f>
        <v>0.8</v>
      </c>
      <c r="F35" s="22">
        <f aca="true" t="shared" si="7" ref="F35:F48">B35/$E$51*1000</f>
        <v>7045.791360764896</v>
      </c>
      <c r="G35" s="22">
        <f>B35/$E$52*1000</f>
        <v>3166.167963295432</v>
      </c>
      <c r="H35" s="13"/>
      <c r="I35" s="9"/>
      <c r="J35" s="8"/>
    </row>
    <row r="36" spans="1:10" ht="12.75">
      <c r="A36" s="21" t="s">
        <v>29</v>
      </c>
      <c r="B36" s="22">
        <v>6535662</v>
      </c>
      <c r="C36" s="22">
        <v>6877657</v>
      </c>
      <c r="D36" s="23">
        <f t="shared" si="5"/>
        <v>-4.972550971937095</v>
      </c>
      <c r="E36" s="23">
        <f aca="true" t="shared" si="8" ref="E36:E45">ROUND(B36/$B$34*100,1)</f>
        <v>13.1</v>
      </c>
      <c r="F36" s="22">
        <f t="shared" si="7"/>
        <v>111587.19480962951</v>
      </c>
      <c r="G36" s="22">
        <f t="shared" si="6"/>
        <v>50143.94881001703</v>
      </c>
      <c r="H36" s="13"/>
      <c r="I36" s="9"/>
      <c r="J36" s="8"/>
    </row>
    <row r="37" spans="1:10" ht="12.75">
      <c r="A37" s="21" t="s">
        <v>30</v>
      </c>
      <c r="B37" s="22">
        <v>23724424</v>
      </c>
      <c r="C37" s="22">
        <v>19917607</v>
      </c>
      <c r="D37" s="23">
        <f t="shared" si="5"/>
        <v>19.11282314185634</v>
      </c>
      <c r="E37" s="23">
        <f t="shared" si="8"/>
        <v>47.4</v>
      </c>
      <c r="F37" s="22">
        <f>B37/$E$51*1000</f>
        <v>405061.0210005122</v>
      </c>
      <c r="G37" s="22">
        <f t="shared" si="6"/>
        <v>182022.3112215931</v>
      </c>
      <c r="H37" s="13"/>
      <c r="I37" s="9"/>
      <c r="J37" s="8"/>
    </row>
    <row r="38" spans="1:10" ht="12.75">
      <c r="A38" s="21" t="s">
        <v>31</v>
      </c>
      <c r="B38" s="22">
        <v>3738395</v>
      </c>
      <c r="C38" s="22">
        <v>3827838</v>
      </c>
      <c r="D38" s="23">
        <f t="shared" si="5"/>
        <v>-2.3366453857242675</v>
      </c>
      <c r="E38" s="23">
        <f>ROUND(B38/$B$34*100,1)</f>
        <v>7.5</v>
      </c>
      <c r="F38" s="22">
        <f t="shared" si="7"/>
        <v>63827.81287348472</v>
      </c>
      <c r="G38" s="22">
        <f t="shared" si="6"/>
        <v>28682.310607804324</v>
      </c>
      <c r="H38" s="13"/>
      <c r="I38" s="9"/>
      <c r="J38" s="8"/>
    </row>
    <row r="39" spans="1:10" ht="12.75">
      <c r="A39" s="21" t="s">
        <v>32</v>
      </c>
      <c r="B39" s="22">
        <v>90682</v>
      </c>
      <c r="C39" s="22">
        <v>112565</v>
      </c>
      <c r="D39" s="23">
        <f t="shared" si="5"/>
        <v>-19.440323368720293</v>
      </c>
      <c r="E39" s="23">
        <f t="shared" si="8"/>
        <v>0.2</v>
      </c>
      <c r="F39" s="22">
        <f t="shared" si="7"/>
        <v>1548.2670309031928</v>
      </c>
      <c r="G39" s="22">
        <f t="shared" si="6"/>
        <v>695.7449093894337</v>
      </c>
      <c r="H39" s="13"/>
      <c r="I39" s="9"/>
      <c r="J39" s="8"/>
    </row>
    <row r="40" spans="1:10" ht="12.75">
      <c r="A40" s="21" t="s">
        <v>33</v>
      </c>
      <c r="B40" s="22">
        <v>7768</v>
      </c>
      <c r="C40" s="22">
        <v>4909</v>
      </c>
      <c r="D40" s="23">
        <f t="shared" si="5"/>
        <v>58.23996740680384</v>
      </c>
      <c r="E40" s="23">
        <f t="shared" si="8"/>
        <v>0</v>
      </c>
      <c r="F40" s="22">
        <f t="shared" si="7"/>
        <v>132.62762506402595</v>
      </c>
      <c r="G40" s="22">
        <f t="shared" si="6"/>
        <v>59.59888904233608</v>
      </c>
      <c r="H40" s="13"/>
      <c r="I40" s="9"/>
      <c r="J40" s="8"/>
    </row>
    <row r="41" spans="1:10" ht="12.75">
      <c r="A41" s="21" t="s">
        <v>34</v>
      </c>
      <c r="B41" s="22">
        <v>626922</v>
      </c>
      <c r="C41" s="22">
        <v>664469</v>
      </c>
      <c r="D41" s="23">
        <f t="shared" si="5"/>
        <v>-5.650677458241093</v>
      </c>
      <c r="E41" s="23">
        <f>ROUND(B41/$B$34*100,1)</f>
        <v>1.3</v>
      </c>
      <c r="F41" s="22">
        <f t="shared" si="7"/>
        <v>10703.807409936828</v>
      </c>
      <c r="G41" s="22">
        <f t="shared" si="6"/>
        <v>4809.970998480873</v>
      </c>
      <c r="H41" s="13"/>
      <c r="I41" s="9"/>
      <c r="J41" s="8"/>
    </row>
    <row r="42" spans="1:10" ht="12.75">
      <c r="A42" s="21" t="s">
        <v>35</v>
      </c>
      <c r="B42" s="22">
        <v>5391233</v>
      </c>
      <c r="C42" s="22">
        <v>6742646</v>
      </c>
      <c r="D42" s="23">
        <f t="shared" si="5"/>
        <v>-20.04276955960612</v>
      </c>
      <c r="E42" s="23">
        <f t="shared" si="8"/>
        <v>10.8</v>
      </c>
      <c r="F42" s="22">
        <f t="shared" si="7"/>
        <v>92047.68652893974</v>
      </c>
      <c r="G42" s="22">
        <f t="shared" si="6"/>
        <v>41363.47803403458</v>
      </c>
      <c r="H42" s="13"/>
      <c r="I42" s="9"/>
      <c r="J42" s="8"/>
    </row>
    <row r="43" spans="1:10" ht="12.75">
      <c r="A43" s="21" t="s">
        <v>36</v>
      </c>
      <c r="B43" s="22">
        <v>1833863</v>
      </c>
      <c r="C43" s="22">
        <v>1600302</v>
      </c>
      <c r="D43" s="23">
        <f t="shared" si="5"/>
        <v>14.594807730040959</v>
      </c>
      <c r="E43" s="23">
        <f t="shared" si="8"/>
        <v>3.7</v>
      </c>
      <c r="F43" s="22">
        <f>B43/$E$51*1000</f>
        <v>31310.619771213933</v>
      </c>
      <c r="G43" s="22">
        <f t="shared" si="6"/>
        <v>14070.05631511915</v>
      </c>
      <c r="H43" s="13"/>
      <c r="I43" s="9"/>
      <c r="J43" s="8"/>
    </row>
    <row r="44" spans="1:10" ht="12.75">
      <c r="A44" s="21" t="s">
        <v>37</v>
      </c>
      <c r="B44" s="22">
        <v>5205218</v>
      </c>
      <c r="C44" s="22">
        <v>4830083</v>
      </c>
      <c r="D44" s="23">
        <f t="shared" si="5"/>
        <v>7.766636722391729</v>
      </c>
      <c r="E44" s="23">
        <f>ROUND(B44/$B$34*100,1)</f>
        <v>10.4</v>
      </c>
      <c r="F44" s="22">
        <f t="shared" si="7"/>
        <v>88871.74321324911</v>
      </c>
      <c r="G44" s="22">
        <f t="shared" si="6"/>
        <v>39936.30407095398</v>
      </c>
      <c r="H44" s="13"/>
      <c r="I44" s="9"/>
      <c r="J44" s="8"/>
    </row>
    <row r="45" spans="1:10" ht="12.75">
      <c r="A45" s="21" t="s">
        <v>38</v>
      </c>
      <c r="B45" s="22">
        <v>10</v>
      </c>
      <c r="C45" s="22">
        <v>10</v>
      </c>
      <c r="D45" s="23">
        <f t="shared" si="5"/>
        <v>0</v>
      </c>
      <c r="E45" s="23">
        <f t="shared" si="8"/>
        <v>0</v>
      </c>
      <c r="F45" s="22">
        <f t="shared" si="7"/>
        <v>0.17073587160662457</v>
      </c>
      <c r="G45" s="22">
        <f t="shared" si="6"/>
        <v>0.07672359557458301</v>
      </c>
      <c r="H45" s="13"/>
      <c r="I45" s="9"/>
      <c r="J45" s="8"/>
    </row>
    <row r="46" spans="1:10" ht="12.75">
      <c r="A46" s="21" t="s">
        <v>39</v>
      </c>
      <c r="B46" s="22">
        <v>2269236</v>
      </c>
      <c r="C46" s="22">
        <v>2285796</v>
      </c>
      <c r="D46" s="23">
        <f t="shared" si="5"/>
        <v>-0.7244741000509203</v>
      </c>
      <c r="E46" s="23">
        <f>ROUND(B46/$B$34*100,1)</f>
        <v>4.5</v>
      </c>
      <c r="F46" s="22">
        <f t="shared" si="7"/>
        <v>38743.99863411303</v>
      </c>
      <c r="G46" s="22">
        <f t="shared" si="6"/>
        <v>17410.394512728446</v>
      </c>
      <c r="H46" s="13"/>
      <c r="I46" s="9"/>
      <c r="J46" s="8"/>
    </row>
    <row r="47" spans="1:10" ht="12.75">
      <c r="A47" s="21" t="s">
        <v>40</v>
      </c>
      <c r="B47" s="22">
        <v>103915</v>
      </c>
      <c r="C47" s="22">
        <v>97288</v>
      </c>
      <c r="D47" s="23">
        <f t="shared" si="5"/>
        <v>6.811734232382216</v>
      </c>
      <c r="E47" s="23">
        <f>ROUND(B47/$B$34*100,1)</f>
        <v>0.2</v>
      </c>
      <c r="F47" s="22">
        <f t="shared" si="7"/>
        <v>1774.201809800239</v>
      </c>
      <c r="G47" s="22">
        <f t="shared" si="6"/>
        <v>797.2732434132794</v>
      </c>
      <c r="H47" s="13"/>
      <c r="I47" s="9"/>
      <c r="J47" s="8"/>
    </row>
    <row r="48" spans="1:10" ht="12.75">
      <c r="A48" s="24" t="s">
        <v>41</v>
      </c>
      <c r="B48" s="25">
        <v>60000</v>
      </c>
      <c r="C48" s="22">
        <v>60000</v>
      </c>
      <c r="D48" s="23">
        <f t="shared" si="5"/>
        <v>0</v>
      </c>
      <c r="E48" s="23">
        <f>ROUND(B48/$B$34*100,1)</f>
        <v>0.1</v>
      </c>
      <c r="F48" s="22">
        <f t="shared" si="7"/>
        <v>1024.4152296397474</v>
      </c>
      <c r="G48" s="22">
        <f t="shared" si="6"/>
        <v>460.34157344749804</v>
      </c>
      <c r="H48" s="13"/>
      <c r="I48" s="9"/>
      <c r="J48" s="8"/>
    </row>
    <row r="49" spans="1:10" ht="13.5" thickBot="1">
      <c r="A49" s="26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22"/>
      <c r="B50" s="22"/>
      <c r="C50" s="22"/>
      <c r="D50" s="22"/>
      <c r="E50" s="22"/>
      <c r="F50" s="22"/>
      <c r="G50" s="22"/>
      <c r="H50" s="8"/>
      <c r="I50" s="8"/>
      <c r="J50" s="8"/>
    </row>
    <row r="51" spans="1:10" ht="12.75">
      <c r="A51" s="33" t="s">
        <v>62</v>
      </c>
      <c r="B51" s="22"/>
      <c r="C51" s="22"/>
      <c r="D51" s="32" t="s">
        <v>42</v>
      </c>
      <c r="E51" s="22">
        <v>58570</v>
      </c>
      <c r="F51" s="17" t="s">
        <v>43</v>
      </c>
      <c r="G51" s="22"/>
      <c r="H51" s="8"/>
      <c r="I51" s="8"/>
      <c r="J51" s="8"/>
    </row>
    <row r="52" spans="1:10" ht="12.75">
      <c r="A52" s="22"/>
      <c r="B52" s="17"/>
      <c r="C52" s="17"/>
      <c r="D52" s="32" t="s">
        <v>63</v>
      </c>
      <c r="E52" s="22">
        <v>130338</v>
      </c>
      <c r="F52" s="22" t="s">
        <v>45</v>
      </c>
      <c r="G52" s="22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  <ignoredErrors>
    <ignoredError sqref="D6 D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SheetLayoutView="100" zoomScalePageLayoutView="0" workbookViewId="0" topLeftCell="A5">
      <selection activeCell="H6" sqref="H6"/>
    </sheetView>
  </sheetViews>
  <sheetFormatPr defaultColWidth="9.00390625" defaultRowHeight="15"/>
  <cols>
    <col min="1" max="1" width="23.140625" style="1" customWidth="1"/>
    <col min="2" max="3" width="13.28125" style="1" bestFit="1" customWidth="1"/>
    <col min="4" max="4" width="10.421875" style="1" bestFit="1" customWidth="1"/>
    <col min="5" max="7" width="11.7109375" style="1" customWidth="1"/>
    <col min="8" max="10" width="8.7109375" style="1" customWidth="1"/>
    <col min="11" max="16384" width="9.00390625" style="1" customWidth="1"/>
  </cols>
  <sheetData>
    <row r="1" spans="1:7" ht="18">
      <c r="A1" s="83" t="s">
        <v>77</v>
      </c>
      <c r="B1" s="83"/>
      <c r="C1" s="83"/>
      <c r="D1" s="83"/>
      <c r="E1" s="83"/>
      <c r="F1" s="83"/>
      <c r="G1" s="83"/>
    </row>
    <row r="2" spans="1:7" s="2" customFormat="1" ht="18">
      <c r="A2" s="83" t="s">
        <v>0</v>
      </c>
      <c r="B2" s="83"/>
      <c r="C2" s="83"/>
      <c r="D2" s="83"/>
      <c r="E2" s="83"/>
      <c r="F2" s="83"/>
      <c r="G2" s="83"/>
    </row>
    <row r="3" spans="1:7" ht="15" thickBot="1">
      <c r="A3" s="17" t="s">
        <v>1</v>
      </c>
      <c r="B3" s="17"/>
      <c r="C3" s="17"/>
      <c r="D3" s="17"/>
      <c r="E3" s="17"/>
      <c r="F3" s="17"/>
      <c r="G3" s="17"/>
    </row>
    <row r="4" spans="1:10" s="16" customFormat="1" ht="13.5" customHeight="1">
      <c r="A4" s="84" t="s">
        <v>2</v>
      </c>
      <c r="B4" s="86" t="s">
        <v>69</v>
      </c>
      <c r="C4" s="86" t="s">
        <v>60</v>
      </c>
      <c r="D4" s="88" t="s">
        <v>3</v>
      </c>
      <c r="E4" s="88" t="s">
        <v>70</v>
      </c>
      <c r="F4" s="88"/>
      <c r="G4" s="91"/>
      <c r="H4" s="15"/>
      <c r="I4" s="15"/>
      <c r="J4" s="15"/>
    </row>
    <row r="5" spans="1:10" s="16" customFormat="1" ht="14.25">
      <c r="A5" s="85"/>
      <c r="B5" s="87"/>
      <c r="C5" s="87"/>
      <c r="D5" s="87"/>
      <c r="E5" s="14" t="s">
        <v>4</v>
      </c>
      <c r="F5" s="14" t="s">
        <v>5</v>
      </c>
      <c r="G5" s="5" t="s">
        <v>6</v>
      </c>
      <c r="H5" s="15"/>
      <c r="I5" s="15"/>
      <c r="J5" s="15"/>
    </row>
    <row r="6" spans="1:10" s="7" customFormat="1" ht="14.25">
      <c r="A6" s="18" t="s">
        <v>7</v>
      </c>
      <c r="B6" s="19">
        <f>SUM(B7:B27)</f>
        <v>47920000</v>
      </c>
      <c r="C6" s="19">
        <f>SUM(C7:C27)</f>
        <v>50000000</v>
      </c>
      <c r="D6" s="20">
        <f aca="true" t="shared" si="0" ref="D6:D27">(B6/C6-1)*100</f>
        <v>-4.159999999999997</v>
      </c>
      <c r="E6" s="20">
        <f>SUM(E7:E27)</f>
        <v>100</v>
      </c>
      <c r="F6" s="19">
        <f aca="true" t="shared" si="1" ref="F6:F25">B6/$E$51*1000</f>
        <v>798693.2897763258</v>
      </c>
      <c r="G6" s="19">
        <f>B6/$E$52*1000</f>
        <v>360626.12883804936</v>
      </c>
      <c r="H6" s="6"/>
      <c r="I6" s="6"/>
      <c r="J6" s="6"/>
    </row>
    <row r="7" spans="1:10" ht="14.25">
      <c r="A7" s="21" t="s">
        <v>8</v>
      </c>
      <c r="B7" s="35">
        <v>26703422</v>
      </c>
      <c r="C7" s="35">
        <v>27010672</v>
      </c>
      <c r="D7" s="23">
        <f t="shared" si="0"/>
        <v>-1.1375133502787294</v>
      </c>
      <c r="E7" s="23">
        <f>ROUND(B7/$B$6*100,1)</f>
        <v>55.7</v>
      </c>
      <c r="F7" s="35">
        <f>B7/$E$51*1000</f>
        <v>445071.8690623021</v>
      </c>
      <c r="G7" s="35">
        <f>B7/$E$52*1000</f>
        <v>200958.925346177</v>
      </c>
      <c r="H7" s="8"/>
      <c r="I7" s="8"/>
      <c r="J7" s="8"/>
    </row>
    <row r="8" spans="1:10" ht="14.25">
      <c r="A8" s="21" t="s">
        <v>9</v>
      </c>
      <c r="B8" s="35">
        <v>190001</v>
      </c>
      <c r="C8" s="35">
        <v>200001</v>
      </c>
      <c r="D8" s="23">
        <f t="shared" si="0"/>
        <v>-4.999975000125001</v>
      </c>
      <c r="E8" s="23">
        <f aca="true" t="shared" si="2" ref="E8:E20">ROUND(B8/$B$6*100,1)</f>
        <v>0.4</v>
      </c>
      <c r="F8" s="35">
        <f t="shared" si="1"/>
        <v>3166.788892963099</v>
      </c>
      <c r="G8" s="35">
        <f aca="true" t="shared" si="3" ref="G8:G27">B8/$E$52*1000</f>
        <v>1429.8690547862734</v>
      </c>
      <c r="H8" s="8"/>
      <c r="I8" s="8"/>
      <c r="J8" s="8"/>
    </row>
    <row r="9" spans="1:10" ht="14.25">
      <c r="A9" s="21" t="s">
        <v>10</v>
      </c>
      <c r="B9" s="35">
        <v>30000</v>
      </c>
      <c r="C9" s="35">
        <v>40000</v>
      </c>
      <c r="D9" s="23">
        <f t="shared" si="0"/>
        <v>-25</v>
      </c>
      <c r="E9" s="23">
        <f>ROUND(B9/$B$6*100,1)</f>
        <v>0.1</v>
      </c>
      <c r="F9" s="35">
        <f t="shared" si="1"/>
        <v>500.0166672222407</v>
      </c>
      <c r="G9" s="35">
        <f t="shared" si="3"/>
        <v>225.76760987357014</v>
      </c>
      <c r="H9" s="8"/>
      <c r="I9" s="8"/>
      <c r="J9" s="8"/>
    </row>
    <row r="10" spans="1:10" ht="14.25">
      <c r="A10" s="21" t="s">
        <v>46</v>
      </c>
      <c r="B10" s="35">
        <v>140000</v>
      </c>
      <c r="C10" s="35">
        <v>45000</v>
      </c>
      <c r="D10" s="23">
        <f t="shared" si="0"/>
        <v>211.11111111111111</v>
      </c>
      <c r="E10" s="23">
        <f>ROUND(B10/$B$6*100,1)</f>
        <v>0.3</v>
      </c>
      <c r="F10" s="35">
        <f t="shared" si="1"/>
        <v>2333.4111137037903</v>
      </c>
      <c r="G10" s="35">
        <f t="shared" si="3"/>
        <v>1053.582179409994</v>
      </c>
      <c r="H10" s="8"/>
      <c r="I10" s="8"/>
      <c r="J10" s="8"/>
    </row>
    <row r="11" spans="1:10" ht="14.25">
      <c r="A11" s="38" t="s">
        <v>47</v>
      </c>
      <c r="B11" s="35">
        <v>50000</v>
      </c>
      <c r="C11" s="35">
        <v>12000</v>
      </c>
      <c r="D11" s="23">
        <f t="shared" si="0"/>
        <v>316.6666666666667</v>
      </c>
      <c r="E11" s="23">
        <f>ROUND(B11/$B$6*100,1)</f>
        <v>0.1</v>
      </c>
      <c r="F11" s="35">
        <f t="shared" si="1"/>
        <v>833.3611120370679</v>
      </c>
      <c r="G11" s="35">
        <f t="shared" si="3"/>
        <v>376.2793497892836</v>
      </c>
      <c r="H11" s="8"/>
      <c r="I11" s="8"/>
      <c r="J11" s="8"/>
    </row>
    <row r="12" spans="1:10" ht="14.25">
      <c r="A12" s="21" t="s">
        <v>11</v>
      </c>
      <c r="B12" s="35">
        <v>1650000</v>
      </c>
      <c r="C12" s="35">
        <v>1450000</v>
      </c>
      <c r="D12" s="23">
        <f t="shared" si="0"/>
        <v>13.793103448275868</v>
      </c>
      <c r="E12" s="23">
        <f t="shared" si="2"/>
        <v>3.4</v>
      </c>
      <c r="F12" s="35">
        <f>B12/$E$51*1000</f>
        <v>27500.916697223238</v>
      </c>
      <c r="G12" s="35">
        <f t="shared" si="3"/>
        <v>12417.218543046358</v>
      </c>
      <c r="H12" s="8"/>
      <c r="I12" s="8"/>
      <c r="J12" s="8"/>
    </row>
    <row r="13" spans="1:10" ht="14.25">
      <c r="A13" s="38" t="s">
        <v>12</v>
      </c>
      <c r="B13" s="35">
        <v>7000</v>
      </c>
      <c r="C13" s="35">
        <v>7000</v>
      </c>
      <c r="D13" s="23">
        <f t="shared" si="0"/>
        <v>0</v>
      </c>
      <c r="E13" s="23">
        <f t="shared" si="2"/>
        <v>0</v>
      </c>
      <c r="F13" s="35">
        <f t="shared" si="1"/>
        <v>116.67055568518951</v>
      </c>
      <c r="G13" s="35">
        <f t="shared" si="3"/>
        <v>52.6791089704997</v>
      </c>
      <c r="H13" s="8"/>
      <c r="I13" s="8"/>
      <c r="J13" s="8"/>
    </row>
    <row r="14" spans="1:10" ht="14.25">
      <c r="A14" s="21" t="s">
        <v>13</v>
      </c>
      <c r="B14" s="35">
        <v>35000</v>
      </c>
      <c r="C14" s="35">
        <v>40000</v>
      </c>
      <c r="D14" s="23">
        <f t="shared" si="0"/>
        <v>-12.5</v>
      </c>
      <c r="E14" s="23">
        <f t="shared" si="2"/>
        <v>0.1</v>
      </c>
      <c r="F14" s="35">
        <f t="shared" si="1"/>
        <v>583.3527784259476</v>
      </c>
      <c r="G14" s="35">
        <f t="shared" si="3"/>
        <v>263.3955448524985</v>
      </c>
      <c r="H14" s="8"/>
      <c r="I14" s="8"/>
      <c r="J14" s="8"/>
    </row>
    <row r="15" spans="1:10" ht="14.25">
      <c r="A15" s="21" t="s">
        <v>14</v>
      </c>
      <c r="B15" s="35">
        <v>140000</v>
      </c>
      <c r="C15" s="35">
        <v>159000</v>
      </c>
      <c r="D15" s="23">
        <f t="shared" si="0"/>
        <v>-11.949685534591193</v>
      </c>
      <c r="E15" s="23">
        <f t="shared" si="2"/>
        <v>0.3</v>
      </c>
      <c r="F15" s="35">
        <f t="shared" si="1"/>
        <v>2333.4111137037903</v>
      </c>
      <c r="G15" s="35">
        <f t="shared" si="3"/>
        <v>1053.582179409994</v>
      </c>
      <c r="H15" s="8"/>
      <c r="I15" s="8"/>
      <c r="J15" s="8"/>
    </row>
    <row r="16" spans="1:10" ht="14.25">
      <c r="A16" s="21" t="s">
        <v>15</v>
      </c>
      <c r="B16" s="35">
        <v>25000</v>
      </c>
      <c r="C16" s="35">
        <v>25000</v>
      </c>
      <c r="D16" s="23">
        <f t="shared" si="0"/>
        <v>0</v>
      </c>
      <c r="E16" s="23">
        <f t="shared" si="2"/>
        <v>0.1</v>
      </c>
      <c r="F16" s="35">
        <f t="shared" si="1"/>
        <v>416.68055601853393</v>
      </c>
      <c r="G16" s="35">
        <f t="shared" si="3"/>
        <v>188.1396748946418</v>
      </c>
      <c r="H16" s="8"/>
      <c r="I16" s="8"/>
      <c r="J16" s="8"/>
    </row>
    <row r="17" spans="1:10" ht="14.25">
      <c r="A17" s="38" t="s">
        <v>16</v>
      </c>
      <c r="B17" s="35">
        <v>17000</v>
      </c>
      <c r="C17" s="35">
        <v>22000</v>
      </c>
      <c r="D17" s="23">
        <f t="shared" si="0"/>
        <v>-22.72727272727273</v>
      </c>
      <c r="E17" s="23">
        <f>ROUND(B17/$B$6*100,1)</f>
        <v>0</v>
      </c>
      <c r="F17" s="35">
        <f t="shared" si="1"/>
        <v>283.3427780926031</v>
      </c>
      <c r="G17" s="35">
        <f t="shared" si="3"/>
        <v>127.93497892835643</v>
      </c>
      <c r="H17" s="8"/>
      <c r="I17" s="8"/>
      <c r="J17" s="8"/>
    </row>
    <row r="18" spans="1:10" ht="14.25">
      <c r="A18" s="21" t="s">
        <v>17</v>
      </c>
      <c r="B18" s="35">
        <v>741461</v>
      </c>
      <c r="C18" s="35">
        <v>682893</v>
      </c>
      <c r="D18" s="23">
        <f t="shared" si="0"/>
        <v>8.57645341217439</v>
      </c>
      <c r="E18" s="23">
        <f>ROUND(B18/$B$6*100,1)</f>
        <v>1.5</v>
      </c>
      <c r="F18" s="35">
        <f>B18/$E$51*1000</f>
        <v>12358.095269842328</v>
      </c>
      <c r="G18" s="35">
        <f t="shared" si="3"/>
        <v>5579.92925948224</v>
      </c>
      <c r="H18" s="8"/>
      <c r="I18" s="8"/>
      <c r="J18" s="8"/>
    </row>
    <row r="19" spans="1:10" ht="14.25">
      <c r="A19" s="21" t="s">
        <v>18</v>
      </c>
      <c r="B19" s="35">
        <v>486973</v>
      </c>
      <c r="C19" s="35">
        <v>509510</v>
      </c>
      <c r="D19" s="23">
        <f t="shared" si="0"/>
        <v>-4.423269415713138</v>
      </c>
      <c r="E19" s="23">
        <f>ROUND(B19/$B$6*100,1)</f>
        <v>1</v>
      </c>
      <c r="F19" s="35">
        <f t="shared" si="1"/>
        <v>8116.487216240541</v>
      </c>
      <c r="G19" s="35">
        <f t="shared" si="3"/>
        <v>3664.7576760987354</v>
      </c>
      <c r="H19" s="8"/>
      <c r="I19" s="8"/>
      <c r="J19" s="8"/>
    </row>
    <row r="20" spans="1:10" ht="14.25">
      <c r="A20" s="21" t="s">
        <v>19</v>
      </c>
      <c r="B20" s="35">
        <v>7371445</v>
      </c>
      <c r="C20" s="35">
        <v>6819626</v>
      </c>
      <c r="D20" s="23">
        <f t="shared" si="0"/>
        <v>8.091631417910605</v>
      </c>
      <c r="E20" s="23">
        <f t="shared" si="2"/>
        <v>15.4</v>
      </c>
      <c r="F20" s="35">
        <f t="shared" si="1"/>
        <v>122861.51205040168</v>
      </c>
      <c r="G20" s="35">
        <f t="shared" si="3"/>
        <v>55474.4506321493</v>
      </c>
      <c r="H20" s="8"/>
      <c r="I20" s="8"/>
      <c r="J20" s="8"/>
    </row>
    <row r="21" spans="1:10" ht="14.25">
      <c r="A21" s="21" t="s">
        <v>20</v>
      </c>
      <c r="B21" s="35">
        <v>2636626</v>
      </c>
      <c r="C21" s="35">
        <v>2400404</v>
      </c>
      <c r="D21" s="23">
        <f t="shared" si="0"/>
        <v>9.84092677732582</v>
      </c>
      <c r="E21" s="23">
        <f>ROUND(B21/$B$6*100,1)</f>
        <v>5.5</v>
      </c>
      <c r="F21" s="35">
        <f t="shared" si="1"/>
        <v>43945.231507716926</v>
      </c>
      <c r="G21" s="35">
        <f t="shared" si="3"/>
        <v>19842.15833835039</v>
      </c>
      <c r="H21" s="8"/>
      <c r="I21" s="8"/>
      <c r="J21" s="8"/>
    </row>
    <row r="22" spans="1:10" ht="14.25">
      <c r="A22" s="21" t="s">
        <v>21</v>
      </c>
      <c r="B22" s="35">
        <v>236484</v>
      </c>
      <c r="C22" s="35">
        <v>225484</v>
      </c>
      <c r="D22" s="23">
        <f t="shared" si="0"/>
        <v>4.87839491937343</v>
      </c>
      <c r="E22" s="23">
        <f aca="true" t="shared" si="4" ref="E22:E27">ROUND(B22/$B$6*100,1)</f>
        <v>0.5</v>
      </c>
      <c r="F22" s="35">
        <f t="shared" si="1"/>
        <v>3941.5313843794793</v>
      </c>
      <c r="G22" s="35">
        <f>B22/$E$52*1000</f>
        <v>1779.6809151113787</v>
      </c>
      <c r="H22" s="8"/>
      <c r="I22" s="8"/>
      <c r="J22" s="8"/>
    </row>
    <row r="23" spans="1:10" ht="14.25">
      <c r="A23" s="21" t="s">
        <v>22</v>
      </c>
      <c r="B23" s="35">
        <v>501</v>
      </c>
      <c r="C23" s="35">
        <v>501</v>
      </c>
      <c r="D23" s="23">
        <f t="shared" si="0"/>
        <v>0</v>
      </c>
      <c r="E23" s="23">
        <f t="shared" si="4"/>
        <v>0</v>
      </c>
      <c r="F23" s="35">
        <f t="shared" si="1"/>
        <v>8.350278342611421</v>
      </c>
      <c r="G23" s="35">
        <f t="shared" si="3"/>
        <v>3.770319084888621</v>
      </c>
      <c r="H23" s="8"/>
      <c r="I23" s="8"/>
      <c r="J23" s="8"/>
    </row>
    <row r="24" spans="1:10" ht="14.25">
      <c r="A24" s="21" t="s">
        <v>23</v>
      </c>
      <c r="B24" s="35">
        <v>1448090</v>
      </c>
      <c r="C24" s="35">
        <v>2374038</v>
      </c>
      <c r="D24" s="23">
        <f t="shared" si="0"/>
        <v>-39.00308251173739</v>
      </c>
      <c r="E24" s="23">
        <f t="shared" si="4"/>
        <v>3</v>
      </c>
      <c r="F24" s="35">
        <f t="shared" si="1"/>
        <v>24135.637854595152</v>
      </c>
      <c r="G24" s="35">
        <f>B24/$E$52*1000</f>
        <v>10897.727272727274</v>
      </c>
      <c r="H24" s="8"/>
      <c r="I24" s="8"/>
      <c r="J24" s="8"/>
    </row>
    <row r="25" spans="1:10" ht="14.25">
      <c r="A25" s="21" t="s">
        <v>24</v>
      </c>
      <c r="B25" s="35">
        <v>750000</v>
      </c>
      <c r="C25" s="35">
        <v>750000</v>
      </c>
      <c r="D25" s="23">
        <f t="shared" si="0"/>
        <v>0</v>
      </c>
      <c r="E25" s="23">
        <f>ROUND(B25/$B$6*100,1)</f>
        <v>1.6</v>
      </c>
      <c r="F25" s="35">
        <f t="shared" si="1"/>
        <v>12500.416680556018</v>
      </c>
      <c r="G25" s="35">
        <f t="shared" si="3"/>
        <v>5644.190246839253</v>
      </c>
      <c r="H25" s="8"/>
      <c r="I25" s="8"/>
      <c r="J25" s="8"/>
    </row>
    <row r="26" spans="1:10" ht="14.25">
      <c r="A26" s="21" t="s">
        <v>25</v>
      </c>
      <c r="B26" s="17">
        <v>1779596</v>
      </c>
      <c r="C26" s="17">
        <v>1803970</v>
      </c>
      <c r="D26" s="23">
        <f t="shared" si="0"/>
        <v>-1.3511311163711182</v>
      </c>
      <c r="E26" s="23">
        <f t="shared" si="4"/>
        <v>3.7</v>
      </c>
      <c r="F26" s="35">
        <f>B26/$E$51*1000</f>
        <v>29660.922030734357</v>
      </c>
      <c r="G26" s="35">
        <f t="shared" si="3"/>
        <v>13392.504515352197</v>
      </c>
      <c r="H26" s="8"/>
      <c r="I26" s="8"/>
      <c r="J26" s="8"/>
    </row>
    <row r="27" spans="1:10" ht="14.25">
      <c r="A27" s="24" t="s">
        <v>26</v>
      </c>
      <c r="B27" s="25">
        <v>3481401</v>
      </c>
      <c r="C27" s="35">
        <v>5422901</v>
      </c>
      <c r="D27" s="23">
        <f t="shared" si="0"/>
        <v>-35.80187062238459</v>
      </c>
      <c r="E27" s="23">
        <f t="shared" si="4"/>
        <v>7.3</v>
      </c>
      <c r="F27" s="35">
        <f>B27/$E$51*1000</f>
        <v>58025.284176139205</v>
      </c>
      <c r="G27" s="35">
        <f t="shared" si="3"/>
        <v>26199.58609271523</v>
      </c>
      <c r="H27" s="8"/>
      <c r="I27" s="8"/>
      <c r="J27" s="8"/>
    </row>
    <row r="28" spans="1:10" s="11" customFormat="1" ht="15" thickBot="1">
      <c r="A28" s="26"/>
      <c r="B28" s="27"/>
      <c r="C28" s="28"/>
      <c r="D28" s="29"/>
      <c r="E28" s="29"/>
      <c r="F28" s="28"/>
      <c r="G28" s="28"/>
      <c r="H28" s="10"/>
      <c r="I28" s="10"/>
      <c r="J28" s="10"/>
    </row>
    <row r="29" spans="1:10" ht="14.25">
      <c r="A29" s="35"/>
      <c r="B29" s="35"/>
      <c r="C29" s="35"/>
      <c r="D29" s="35"/>
      <c r="E29" s="35"/>
      <c r="F29" s="35"/>
      <c r="G29" s="35"/>
      <c r="H29" s="8"/>
      <c r="I29" s="8"/>
      <c r="J29" s="8"/>
    </row>
    <row r="30" spans="1:10" ht="18">
      <c r="A30" s="83" t="s">
        <v>27</v>
      </c>
      <c r="B30" s="83"/>
      <c r="C30" s="83"/>
      <c r="D30" s="83"/>
      <c r="E30" s="83"/>
      <c r="F30" s="83"/>
      <c r="G30" s="83"/>
      <c r="H30" s="8"/>
      <c r="I30" s="8"/>
      <c r="J30" s="8"/>
    </row>
    <row r="31" spans="1:10" ht="15" thickBot="1">
      <c r="A31" s="17" t="s">
        <v>1</v>
      </c>
      <c r="B31" s="17"/>
      <c r="C31" s="17"/>
      <c r="D31" s="17"/>
      <c r="E31" s="17"/>
      <c r="F31" s="17"/>
      <c r="G31" s="17"/>
      <c r="H31" s="8"/>
      <c r="I31" s="8"/>
      <c r="J31" s="8"/>
    </row>
    <row r="32" spans="1:10" ht="12" customHeight="1">
      <c r="A32" s="84" t="s">
        <v>2</v>
      </c>
      <c r="B32" s="86" t="s">
        <v>69</v>
      </c>
      <c r="C32" s="86" t="s">
        <v>60</v>
      </c>
      <c r="D32" s="88" t="s">
        <v>3</v>
      </c>
      <c r="E32" s="89" t="s">
        <v>70</v>
      </c>
      <c r="F32" s="89"/>
      <c r="G32" s="90"/>
      <c r="H32" s="8"/>
      <c r="I32" s="8"/>
      <c r="J32" s="8"/>
    </row>
    <row r="33" spans="1:10" ht="14.25">
      <c r="A33" s="85"/>
      <c r="B33" s="87"/>
      <c r="C33" s="87"/>
      <c r="D33" s="87"/>
      <c r="E33" s="14" t="s">
        <v>4</v>
      </c>
      <c r="F33" s="14" t="s">
        <v>5</v>
      </c>
      <c r="G33" s="5" t="s">
        <v>6</v>
      </c>
      <c r="H33" s="8"/>
      <c r="I33" s="8"/>
      <c r="J33" s="8"/>
    </row>
    <row r="34" spans="1:10" ht="14.25">
      <c r="A34" s="18" t="s">
        <v>7</v>
      </c>
      <c r="B34" s="30">
        <f>SUM(B35:B48)</f>
        <v>47920000</v>
      </c>
      <c r="C34" s="30">
        <f>SUM(C35:C48)</f>
        <v>50000000</v>
      </c>
      <c r="D34" s="31">
        <f aca="true" t="shared" si="5" ref="D34:D48">(B34/C34-1)*100</f>
        <v>-4.159999999999997</v>
      </c>
      <c r="E34" s="31">
        <f>SUM(E35:E48)</f>
        <v>100</v>
      </c>
      <c r="F34" s="30">
        <f>B34/$E$51*1000</f>
        <v>798693.2897763258</v>
      </c>
      <c r="G34" s="30">
        <f aca="true" t="shared" si="6" ref="G34:G48">B34/$E$52*1000</f>
        <v>360626.12883804936</v>
      </c>
      <c r="H34" s="12"/>
      <c r="I34" s="9"/>
      <c r="J34" s="8"/>
    </row>
    <row r="35" spans="1:10" ht="14.25">
      <c r="A35" s="21" t="s">
        <v>28</v>
      </c>
      <c r="B35" s="32">
        <v>428890</v>
      </c>
      <c r="C35" s="32">
        <v>412672</v>
      </c>
      <c r="D35" s="23">
        <f t="shared" si="5"/>
        <v>3.929997673697261</v>
      </c>
      <c r="E35" s="23">
        <f>ROUND(B35/$B$34*100,1)</f>
        <v>0.9</v>
      </c>
      <c r="F35" s="35">
        <f aca="true" t="shared" si="7" ref="F35:F48">B35/$E$51*1000</f>
        <v>7148.404946831561</v>
      </c>
      <c r="G35" s="35">
        <f>B35/$E$52*1000</f>
        <v>3227.649006622517</v>
      </c>
      <c r="H35" s="13"/>
      <c r="I35" s="9"/>
      <c r="J35" s="8"/>
    </row>
    <row r="36" spans="1:10" ht="14.25">
      <c r="A36" s="21" t="s">
        <v>29</v>
      </c>
      <c r="B36" s="35">
        <v>4894220</v>
      </c>
      <c r="C36" s="35">
        <v>6535662</v>
      </c>
      <c r="D36" s="23">
        <f t="shared" si="5"/>
        <v>-25.115160484125397</v>
      </c>
      <c r="E36" s="23">
        <f aca="true" t="shared" si="8" ref="E36:E45">ROUND(B36/$B$34*100,1)</f>
        <v>10.2</v>
      </c>
      <c r="F36" s="35">
        <f t="shared" si="7"/>
        <v>81573.05243508116</v>
      </c>
      <c r="G36" s="35">
        <f t="shared" si="6"/>
        <v>36831.878386514145</v>
      </c>
      <c r="H36" s="13"/>
      <c r="I36" s="9"/>
      <c r="J36" s="8"/>
    </row>
    <row r="37" spans="1:10" ht="14.25">
      <c r="A37" s="21" t="s">
        <v>30</v>
      </c>
      <c r="B37" s="35">
        <v>22135456</v>
      </c>
      <c r="C37" s="35">
        <v>23724424</v>
      </c>
      <c r="D37" s="23">
        <f t="shared" si="5"/>
        <v>-6.6976041230758625</v>
      </c>
      <c r="E37" s="23">
        <f t="shared" si="8"/>
        <v>46.2</v>
      </c>
      <c r="F37" s="35">
        <f>B37/$E$51*1000</f>
        <v>368936.5645521518</v>
      </c>
      <c r="G37" s="35">
        <f t="shared" si="6"/>
        <v>166582.29981938592</v>
      </c>
      <c r="H37" s="13"/>
      <c r="I37" s="9"/>
      <c r="J37" s="8"/>
    </row>
    <row r="38" spans="1:10" ht="14.25">
      <c r="A38" s="21" t="s">
        <v>31</v>
      </c>
      <c r="B38" s="35">
        <v>3806033</v>
      </c>
      <c r="C38" s="35">
        <v>3738395</v>
      </c>
      <c r="D38" s="23">
        <f t="shared" si="5"/>
        <v>1.8092791157702681</v>
      </c>
      <c r="E38" s="23">
        <f>ROUND(B38/$B$34*100,1)</f>
        <v>7.9</v>
      </c>
      <c r="F38" s="35">
        <f t="shared" si="7"/>
        <v>63435.99786659556</v>
      </c>
      <c r="G38" s="35">
        <f t="shared" si="6"/>
        <v>28642.632450331123</v>
      </c>
      <c r="H38" s="13"/>
      <c r="I38" s="9"/>
      <c r="J38" s="8"/>
    </row>
    <row r="39" spans="1:10" ht="14.25">
      <c r="A39" s="21" t="s">
        <v>32</v>
      </c>
      <c r="B39" s="35">
        <v>110750</v>
      </c>
      <c r="C39" s="35">
        <v>90682</v>
      </c>
      <c r="D39" s="23">
        <f t="shared" si="5"/>
        <v>22.130080942193597</v>
      </c>
      <c r="E39" s="23">
        <f t="shared" si="8"/>
        <v>0.2</v>
      </c>
      <c r="F39" s="35">
        <f t="shared" si="7"/>
        <v>1845.8948631621056</v>
      </c>
      <c r="G39" s="35">
        <f t="shared" si="6"/>
        <v>833.4587597832631</v>
      </c>
      <c r="H39" s="13"/>
      <c r="I39" s="9"/>
      <c r="J39" s="8"/>
    </row>
    <row r="40" spans="1:10" ht="12.75">
      <c r="A40" s="21" t="s">
        <v>33</v>
      </c>
      <c r="B40" s="35">
        <v>6268</v>
      </c>
      <c r="C40" s="35">
        <v>7768</v>
      </c>
      <c r="D40" s="23">
        <f t="shared" si="5"/>
        <v>-19.309989701338825</v>
      </c>
      <c r="E40" s="23">
        <f t="shared" si="8"/>
        <v>0</v>
      </c>
      <c r="F40" s="35">
        <f t="shared" si="7"/>
        <v>104.47014900496683</v>
      </c>
      <c r="G40" s="35">
        <f t="shared" si="6"/>
        <v>47.17037928958459</v>
      </c>
      <c r="H40" s="13"/>
      <c r="I40" s="9"/>
      <c r="J40" s="8"/>
    </row>
    <row r="41" spans="1:10" ht="12.75">
      <c r="A41" s="21" t="s">
        <v>34</v>
      </c>
      <c r="B41" s="35">
        <v>605292</v>
      </c>
      <c r="C41" s="35">
        <v>626922</v>
      </c>
      <c r="D41" s="23">
        <f t="shared" si="5"/>
        <v>-3.4501899757864662</v>
      </c>
      <c r="E41" s="23">
        <f>ROUND(B41/$B$34*100,1)</f>
        <v>1.3</v>
      </c>
      <c r="F41" s="35">
        <f t="shared" si="7"/>
        <v>10088.536284542817</v>
      </c>
      <c r="G41" s="35">
        <f t="shared" si="6"/>
        <v>4555.177603853101</v>
      </c>
      <c r="H41" s="13"/>
      <c r="I41" s="9"/>
      <c r="J41" s="8"/>
    </row>
    <row r="42" spans="1:10" ht="12.75">
      <c r="A42" s="21" t="s">
        <v>35</v>
      </c>
      <c r="B42" s="35">
        <v>6068700</v>
      </c>
      <c r="C42" s="35">
        <v>5391233</v>
      </c>
      <c r="D42" s="23">
        <f t="shared" si="5"/>
        <v>12.566086459257097</v>
      </c>
      <c r="E42" s="23">
        <f t="shared" si="8"/>
        <v>12.7</v>
      </c>
      <c r="F42" s="35">
        <f t="shared" si="7"/>
        <v>101148.37161238708</v>
      </c>
      <c r="G42" s="35">
        <f t="shared" si="6"/>
        <v>45670.529801324505</v>
      </c>
      <c r="H42" s="13"/>
      <c r="I42" s="9"/>
      <c r="J42" s="8"/>
    </row>
    <row r="43" spans="1:10" ht="12.75">
      <c r="A43" s="21" t="s">
        <v>36</v>
      </c>
      <c r="B43" s="35">
        <v>1472808</v>
      </c>
      <c r="C43" s="35">
        <v>1833863</v>
      </c>
      <c r="D43" s="23">
        <f t="shared" si="5"/>
        <v>-19.688220984882733</v>
      </c>
      <c r="E43" s="23">
        <f t="shared" si="8"/>
        <v>3.1</v>
      </c>
      <c r="F43" s="35">
        <f>B43/$E$51*1000</f>
        <v>24547.6182539418</v>
      </c>
      <c r="G43" s="35">
        <f t="shared" si="6"/>
        <v>11083.744732089104</v>
      </c>
      <c r="H43" s="13"/>
      <c r="I43" s="9"/>
      <c r="J43" s="8"/>
    </row>
    <row r="44" spans="1:10" ht="12.75">
      <c r="A44" s="21" t="s">
        <v>37</v>
      </c>
      <c r="B44" s="35">
        <v>5393891</v>
      </c>
      <c r="C44" s="35">
        <v>5205218</v>
      </c>
      <c r="D44" s="23">
        <f t="shared" si="5"/>
        <v>3.624689686387783</v>
      </c>
      <c r="E44" s="23">
        <f>ROUND(B44/$B$34*100,1)</f>
        <v>11.3</v>
      </c>
      <c r="F44" s="35">
        <f t="shared" si="7"/>
        <v>89901.18003933465</v>
      </c>
      <c r="G44" s="35">
        <f t="shared" si="6"/>
        <v>40592.19596628538</v>
      </c>
      <c r="H44" s="13"/>
      <c r="I44" s="9"/>
      <c r="J44" s="8"/>
    </row>
    <row r="45" spans="1:10" ht="12.75">
      <c r="A45" s="21" t="s">
        <v>38</v>
      </c>
      <c r="B45" s="35">
        <v>10</v>
      </c>
      <c r="C45" s="35">
        <v>10</v>
      </c>
      <c r="D45" s="23">
        <f t="shared" si="5"/>
        <v>0</v>
      </c>
      <c r="E45" s="23">
        <f t="shared" si="8"/>
        <v>0</v>
      </c>
      <c r="F45" s="35">
        <f t="shared" si="7"/>
        <v>0.16667222240741358</v>
      </c>
      <c r="G45" s="35">
        <f t="shared" si="6"/>
        <v>0.07525586995785671</v>
      </c>
      <c r="H45" s="13"/>
      <c r="I45" s="9"/>
      <c r="J45" s="8"/>
    </row>
    <row r="46" spans="1:10" ht="12.75">
      <c r="A46" s="21" t="s">
        <v>39</v>
      </c>
      <c r="B46" s="35">
        <v>2338055</v>
      </c>
      <c r="C46" s="35">
        <v>2269236</v>
      </c>
      <c r="D46" s="23">
        <f t="shared" si="5"/>
        <v>3.0326947042969454</v>
      </c>
      <c r="E46" s="23">
        <f>ROUND(B46/$B$34*100,1)</f>
        <v>4.9</v>
      </c>
      <c r="F46" s="35">
        <f t="shared" si="7"/>
        <v>38968.88229607654</v>
      </c>
      <c r="G46" s="35">
        <f t="shared" si="6"/>
        <v>17595.23630343167</v>
      </c>
      <c r="H46" s="13"/>
      <c r="I46" s="9"/>
      <c r="J46" s="8"/>
    </row>
    <row r="47" spans="1:10" ht="12.75">
      <c r="A47" s="21" t="s">
        <v>40</v>
      </c>
      <c r="B47" s="35">
        <v>599627</v>
      </c>
      <c r="C47" s="35">
        <v>103915</v>
      </c>
      <c r="D47" s="23">
        <f t="shared" si="5"/>
        <v>477.03603907039405</v>
      </c>
      <c r="E47" s="23">
        <f>ROUND(B47/$B$34*100,1)-0.1</f>
        <v>1.2</v>
      </c>
      <c r="F47" s="35">
        <f t="shared" si="7"/>
        <v>9994.11647054902</v>
      </c>
      <c r="G47" s="35">
        <f t="shared" si="6"/>
        <v>4512.5451535219745</v>
      </c>
      <c r="H47" s="13"/>
      <c r="I47" s="9"/>
      <c r="J47" s="8"/>
    </row>
    <row r="48" spans="1:10" ht="12.75">
      <c r="A48" s="24" t="s">
        <v>41</v>
      </c>
      <c r="B48" s="25">
        <v>60000</v>
      </c>
      <c r="C48" s="35">
        <v>60000</v>
      </c>
      <c r="D48" s="23">
        <f t="shared" si="5"/>
        <v>0</v>
      </c>
      <c r="E48" s="23">
        <f>ROUND(B48/$B$34*100,1)</f>
        <v>0.1</v>
      </c>
      <c r="F48" s="35">
        <f t="shared" si="7"/>
        <v>1000.0333344444814</v>
      </c>
      <c r="G48" s="35">
        <f t="shared" si="6"/>
        <v>451.5352197471403</v>
      </c>
      <c r="H48" s="13"/>
      <c r="I48" s="9"/>
      <c r="J48" s="8"/>
    </row>
    <row r="49" spans="1:10" ht="13.5" thickBot="1">
      <c r="A49" s="40"/>
      <c r="B49" s="27"/>
      <c r="C49" s="28"/>
      <c r="D49" s="29"/>
      <c r="E49" s="29"/>
      <c r="F49" s="28"/>
      <c r="G49" s="28"/>
      <c r="H49" s="8"/>
      <c r="I49" s="9"/>
      <c r="J49" s="8"/>
    </row>
    <row r="50" spans="1:10" ht="12.75">
      <c r="A50" s="35"/>
      <c r="B50" s="35"/>
      <c r="C50" s="35"/>
      <c r="D50" s="35"/>
      <c r="E50" s="35"/>
      <c r="F50" s="35"/>
      <c r="G50" s="35"/>
      <c r="H50" s="8"/>
      <c r="I50" s="8"/>
      <c r="J50" s="8"/>
    </row>
    <row r="51" spans="1:10" ht="12.75">
      <c r="A51" s="34" t="s">
        <v>71</v>
      </c>
      <c r="B51" s="35"/>
      <c r="C51" s="35"/>
      <c r="D51" s="32" t="s">
        <v>42</v>
      </c>
      <c r="E51" s="35">
        <v>59998</v>
      </c>
      <c r="F51" s="17" t="s">
        <v>43</v>
      </c>
      <c r="G51" s="35"/>
      <c r="H51" s="8"/>
      <c r="I51" s="8"/>
      <c r="J51" s="8"/>
    </row>
    <row r="52" spans="1:10" ht="12.75">
      <c r="A52" s="35"/>
      <c r="B52" s="17"/>
      <c r="C52" s="17"/>
      <c r="D52" s="32" t="s">
        <v>72</v>
      </c>
      <c r="E52" s="35">
        <v>132880</v>
      </c>
      <c r="F52" s="35" t="s">
        <v>45</v>
      </c>
      <c r="G52" s="35"/>
      <c r="H52" s="8"/>
      <c r="I52" s="8"/>
      <c r="J52" s="8"/>
    </row>
    <row r="53" spans="1:10" ht="12">
      <c r="A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</sheetData>
  <sheetProtection/>
  <mergeCells count="13">
    <mergeCell ref="A30:G30"/>
    <mergeCell ref="A32:A33"/>
    <mergeCell ref="B32:B33"/>
    <mergeCell ref="C32:C33"/>
    <mergeCell ref="D32:D33"/>
    <mergeCell ref="E32:G32"/>
    <mergeCell ref="A1:G1"/>
    <mergeCell ref="A2:G2"/>
    <mergeCell ref="A4:A5"/>
    <mergeCell ref="B4:B5"/>
    <mergeCell ref="C4:C5"/>
    <mergeCell ref="D4:D5"/>
    <mergeCell ref="E4:G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3"/>
  <ignoredErrors>
    <ignoredError sqref="D6 D34 E47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SheetLayoutView="100" zoomScalePageLayoutView="0" workbookViewId="0" topLeftCell="A4">
      <selection activeCell="H6" sqref="H6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73</v>
      </c>
      <c r="C4" s="97" t="s">
        <v>69</v>
      </c>
      <c r="D4" s="99" t="s">
        <v>3</v>
      </c>
      <c r="E4" s="99" t="s">
        <v>74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SUM(B7:B27)</f>
        <v>47253000</v>
      </c>
      <c r="C6" s="50">
        <f>SUM(C7:C27)</f>
        <v>47920000</v>
      </c>
      <c r="D6" s="51">
        <f aca="true" t="shared" si="0" ref="D6:D27">(B6/C6-1)*100</f>
        <v>-1.391903171953257</v>
      </c>
      <c r="E6" s="51">
        <f>SUM(E7:E27)</f>
        <v>100</v>
      </c>
      <c r="F6" s="50">
        <f aca="true" t="shared" si="1" ref="F6:F25">B6/$E$51*1000</f>
        <v>769994.1337504887</v>
      </c>
      <c r="G6" s="50">
        <f>B6/$E$52*1000</f>
        <v>349393.3142565604</v>
      </c>
      <c r="H6" s="52"/>
      <c r="I6" s="52"/>
      <c r="J6" s="52"/>
    </row>
    <row r="7" spans="1:10" ht="12.75">
      <c r="A7" s="54" t="s">
        <v>8</v>
      </c>
      <c r="B7" s="55">
        <v>27464583</v>
      </c>
      <c r="C7" s="55">
        <v>26703422</v>
      </c>
      <c r="D7" s="56">
        <f t="shared" si="0"/>
        <v>2.850424938047258</v>
      </c>
      <c r="E7" s="56">
        <f>ROUND(B7/$B$6*100,1)+0.1</f>
        <v>58.2</v>
      </c>
      <c r="F7" s="55">
        <f>B7/$E$51*1000</f>
        <v>447539.1572154869</v>
      </c>
      <c r="G7" s="55">
        <f>B7/$E$52*1000</f>
        <v>203075.81908120937</v>
      </c>
      <c r="H7" s="57"/>
      <c r="I7" s="57"/>
      <c r="J7" s="57"/>
    </row>
    <row r="8" spans="1:10" ht="12.75">
      <c r="A8" s="54" t="s">
        <v>9</v>
      </c>
      <c r="B8" s="55">
        <v>190001</v>
      </c>
      <c r="C8" s="55">
        <v>190001</v>
      </c>
      <c r="D8" s="56">
        <f t="shared" si="0"/>
        <v>0</v>
      </c>
      <c r="E8" s="56">
        <f aca="true" t="shared" si="2" ref="E8:E20">ROUND(B8/$B$6*100,1)</f>
        <v>0.4</v>
      </c>
      <c r="F8" s="55">
        <f t="shared" si="1"/>
        <v>3096.092426020076</v>
      </c>
      <c r="G8" s="55">
        <f aca="true" t="shared" si="3" ref="G8:G27">B8/$E$52*1000</f>
        <v>1404.8860199788528</v>
      </c>
      <c r="H8" s="57"/>
      <c r="I8" s="57"/>
      <c r="J8" s="57"/>
    </row>
    <row r="9" spans="1:10" ht="12.75">
      <c r="A9" s="54" t="s">
        <v>10</v>
      </c>
      <c r="B9" s="55">
        <v>30000</v>
      </c>
      <c r="C9" s="55">
        <v>30000</v>
      </c>
      <c r="D9" s="56">
        <f t="shared" si="0"/>
        <v>0</v>
      </c>
      <c r="E9" s="56">
        <f>ROUND(B9/$B$6*100,1)</f>
        <v>0.1</v>
      </c>
      <c r="F9" s="55">
        <f t="shared" si="1"/>
        <v>488.85412592882284</v>
      </c>
      <c r="G9" s="55">
        <f t="shared" si="3"/>
        <v>221.82294092855085</v>
      </c>
      <c r="H9" s="57"/>
      <c r="I9" s="57"/>
      <c r="J9" s="57"/>
    </row>
    <row r="10" spans="1:10" ht="12.75">
      <c r="A10" s="54" t="s">
        <v>46</v>
      </c>
      <c r="B10" s="55">
        <v>140000</v>
      </c>
      <c r="C10" s="55">
        <v>140000</v>
      </c>
      <c r="D10" s="56">
        <f t="shared" si="0"/>
        <v>0</v>
      </c>
      <c r="E10" s="56">
        <f>ROUND(B10/$B$6*100,1)</f>
        <v>0.3</v>
      </c>
      <c r="F10" s="55">
        <f t="shared" si="1"/>
        <v>2281.3192543345067</v>
      </c>
      <c r="G10" s="55">
        <f t="shared" si="3"/>
        <v>1035.1737243332373</v>
      </c>
      <c r="H10" s="57"/>
      <c r="I10" s="57"/>
      <c r="J10" s="57"/>
    </row>
    <row r="11" spans="1:10" ht="12.75">
      <c r="A11" s="58" t="s">
        <v>47</v>
      </c>
      <c r="B11" s="55">
        <v>50000</v>
      </c>
      <c r="C11" s="55">
        <v>50000</v>
      </c>
      <c r="D11" s="56">
        <f t="shared" si="0"/>
        <v>0</v>
      </c>
      <c r="E11" s="56">
        <f>ROUND(B11/$B$6*100,1)</f>
        <v>0.1</v>
      </c>
      <c r="F11" s="55">
        <f t="shared" si="1"/>
        <v>814.7568765480381</v>
      </c>
      <c r="G11" s="55">
        <f t="shared" si="3"/>
        <v>369.7049015475847</v>
      </c>
      <c r="H11" s="57"/>
      <c r="I11" s="57"/>
      <c r="J11" s="57"/>
    </row>
    <row r="12" spans="1:10" ht="12.75">
      <c r="A12" s="54" t="s">
        <v>11</v>
      </c>
      <c r="B12" s="55">
        <v>2000000</v>
      </c>
      <c r="C12" s="55">
        <v>1650000</v>
      </c>
      <c r="D12" s="56">
        <f t="shared" si="0"/>
        <v>21.212121212121215</v>
      </c>
      <c r="E12" s="56">
        <f t="shared" si="2"/>
        <v>4.2</v>
      </c>
      <c r="F12" s="55">
        <f>B12/$E$51*1000</f>
        <v>32590.275061921526</v>
      </c>
      <c r="G12" s="55">
        <f t="shared" si="3"/>
        <v>14788.196061903389</v>
      </c>
      <c r="H12" s="57"/>
      <c r="I12" s="57"/>
      <c r="J12" s="57"/>
    </row>
    <row r="13" spans="1:10" ht="12.75">
      <c r="A13" s="58" t="s">
        <v>12</v>
      </c>
      <c r="B13" s="55">
        <v>7000</v>
      </c>
      <c r="C13" s="55">
        <v>7000</v>
      </c>
      <c r="D13" s="56">
        <f t="shared" si="0"/>
        <v>0</v>
      </c>
      <c r="E13" s="56">
        <f t="shared" si="2"/>
        <v>0</v>
      </c>
      <c r="F13" s="55">
        <f t="shared" si="1"/>
        <v>114.06596271672532</v>
      </c>
      <c r="G13" s="55">
        <f t="shared" si="3"/>
        <v>51.75868621666186</v>
      </c>
      <c r="H13" s="57"/>
      <c r="I13" s="57"/>
      <c r="J13" s="57"/>
    </row>
    <row r="14" spans="1:10" ht="12.75">
      <c r="A14" s="54" t="s">
        <v>13</v>
      </c>
      <c r="B14" s="55">
        <v>50000</v>
      </c>
      <c r="C14" s="55">
        <v>35000</v>
      </c>
      <c r="D14" s="56">
        <f t="shared" si="0"/>
        <v>42.85714285714286</v>
      </c>
      <c r="E14" s="56">
        <f t="shared" si="2"/>
        <v>0.1</v>
      </c>
      <c r="F14" s="55">
        <f t="shared" si="1"/>
        <v>814.7568765480381</v>
      </c>
      <c r="G14" s="55">
        <f t="shared" si="3"/>
        <v>369.7049015475847</v>
      </c>
      <c r="H14" s="57"/>
      <c r="I14" s="57"/>
      <c r="J14" s="57"/>
    </row>
    <row r="15" spans="1:10" ht="12.75">
      <c r="A15" s="54" t="s">
        <v>14</v>
      </c>
      <c r="B15" s="55">
        <v>140000</v>
      </c>
      <c r="C15" s="55">
        <v>140000</v>
      </c>
      <c r="D15" s="56">
        <f t="shared" si="0"/>
        <v>0</v>
      </c>
      <c r="E15" s="56">
        <f t="shared" si="2"/>
        <v>0.3</v>
      </c>
      <c r="F15" s="55">
        <f t="shared" si="1"/>
        <v>2281.3192543345067</v>
      </c>
      <c r="G15" s="55">
        <f t="shared" si="3"/>
        <v>1035.1737243332373</v>
      </c>
      <c r="H15" s="57"/>
      <c r="I15" s="57"/>
      <c r="J15" s="57"/>
    </row>
    <row r="16" spans="1:10" ht="12.75">
      <c r="A16" s="54" t="s">
        <v>15</v>
      </c>
      <c r="B16" s="55">
        <v>25000</v>
      </c>
      <c r="C16" s="55">
        <v>25000</v>
      </c>
      <c r="D16" s="56">
        <f t="shared" si="0"/>
        <v>0</v>
      </c>
      <c r="E16" s="56">
        <f t="shared" si="2"/>
        <v>0.1</v>
      </c>
      <c r="F16" s="55">
        <f t="shared" si="1"/>
        <v>407.37843827401906</v>
      </c>
      <c r="G16" s="55">
        <f t="shared" si="3"/>
        <v>184.85245077379236</v>
      </c>
      <c r="H16" s="57"/>
      <c r="I16" s="57"/>
      <c r="J16" s="57"/>
    </row>
    <row r="17" spans="1:10" ht="12.75">
      <c r="A17" s="58" t="s">
        <v>16</v>
      </c>
      <c r="B17" s="55">
        <v>18000</v>
      </c>
      <c r="C17" s="55">
        <v>17000</v>
      </c>
      <c r="D17" s="56">
        <f t="shared" si="0"/>
        <v>5.882352941176472</v>
      </c>
      <c r="E17" s="56">
        <f>ROUND(B17/$B$6*100,1)</f>
        <v>0</v>
      </c>
      <c r="F17" s="55">
        <f t="shared" si="1"/>
        <v>293.31247555729374</v>
      </c>
      <c r="G17" s="55">
        <f t="shared" si="3"/>
        <v>133.0937645571305</v>
      </c>
      <c r="H17" s="57"/>
      <c r="I17" s="57"/>
      <c r="J17" s="57"/>
    </row>
    <row r="18" spans="1:10" ht="12.75">
      <c r="A18" s="54" t="s">
        <v>17</v>
      </c>
      <c r="B18" s="55">
        <v>627870</v>
      </c>
      <c r="C18" s="55">
        <v>741461</v>
      </c>
      <c r="D18" s="56">
        <f t="shared" si="0"/>
        <v>-15.319888706216512</v>
      </c>
      <c r="E18" s="56">
        <f>ROUND(B18/$B$6*100,1)</f>
        <v>1.3</v>
      </c>
      <c r="F18" s="55">
        <f>B18/$E$51*1000</f>
        <v>10231.228001564332</v>
      </c>
      <c r="G18" s="55">
        <f t="shared" si="3"/>
        <v>4642.532330693641</v>
      </c>
      <c r="H18" s="57"/>
      <c r="I18" s="57"/>
      <c r="J18" s="57"/>
    </row>
    <row r="19" spans="1:10" ht="12.75">
      <c r="A19" s="54" t="s">
        <v>18</v>
      </c>
      <c r="B19" s="55">
        <v>640878</v>
      </c>
      <c r="C19" s="55">
        <v>486973</v>
      </c>
      <c r="D19" s="56">
        <f t="shared" si="0"/>
        <v>31.6044216003762</v>
      </c>
      <c r="E19" s="56">
        <f>ROUND(B19/$B$6*100,1)</f>
        <v>1.4</v>
      </c>
      <c r="F19" s="55">
        <f t="shared" si="1"/>
        <v>10443.195150567071</v>
      </c>
      <c r="G19" s="55">
        <f t="shared" si="3"/>
        <v>4738.71475788026</v>
      </c>
      <c r="H19" s="57"/>
      <c r="I19" s="57"/>
      <c r="J19" s="57"/>
    </row>
    <row r="20" spans="1:10" ht="12.75">
      <c r="A20" s="54" t="s">
        <v>19</v>
      </c>
      <c r="B20" s="55">
        <v>7946623</v>
      </c>
      <c r="C20" s="55">
        <v>7371445</v>
      </c>
      <c r="D20" s="56">
        <f t="shared" si="0"/>
        <v>7.802784935653739</v>
      </c>
      <c r="E20" s="56">
        <f t="shared" si="2"/>
        <v>16.8</v>
      </c>
      <c r="F20" s="55">
        <f t="shared" si="1"/>
        <v>129491.31469169601</v>
      </c>
      <c r="G20" s="55">
        <f t="shared" si="3"/>
        <v>58758.109477015445</v>
      </c>
      <c r="H20" s="57"/>
      <c r="I20" s="57"/>
      <c r="J20" s="57"/>
    </row>
    <row r="21" spans="1:10" ht="12.75">
      <c r="A21" s="54" t="s">
        <v>20</v>
      </c>
      <c r="B21" s="55">
        <v>2465730</v>
      </c>
      <c r="C21" s="55">
        <v>2636626</v>
      </c>
      <c r="D21" s="56">
        <f t="shared" si="0"/>
        <v>-6.481617036318388</v>
      </c>
      <c r="E21" s="56">
        <f>ROUND(B21/$B$6*100,1)</f>
        <v>5.2</v>
      </c>
      <c r="F21" s="55">
        <f t="shared" si="1"/>
        <v>40179.40946421588</v>
      </c>
      <c r="G21" s="55">
        <f t="shared" si="3"/>
        <v>18231.84933785852</v>
      </c>
      <c r="H21" s="57"/>
      <c r="I21" s="57"/>
      <c r="J21" s="57"/>
    </row>
    <row r="22" spans="1:10" ht="12.75">
      <c r="A22" s="54" t="s">
        <v>21</v>
      </c>
      <c r="B22" s="55">
        <v>237393</v>
      </c>
      <c r="C22" s="55">
        <v>236484</v>
      </c>
      <c r="D22" s="56">
        <f t="shared" si="0"/>
        <v>0.384381184350735</v>
      </c>
      <c r="E22" s="56">
        <f aca="true" t="shared" si="4" ref="E22:E27">ROUND(B22/$B$6*100,1)</f>
        <v>0.5</v>
      </c>
      <c r="F22" s="55">
        <f t="shared" si="1"/>
        <v>3868.3515838873677</v>
      </c>
      <c r="G22" s="55">
        <f>B22/$E$52*1000</f>
        <v>1755.3071138617156</v>
      </c>
      <c r="H22" s="57"/>
      <c r="I22" s="57"/>
      <c r="J22" s="57"/>
    </row>
    <row r="23" spans="1:10" ht="12.75">
      <c r="A23" s="54" t="s">
        <v>22</v>
      </c>
      <c r="B23" s="55">
        <v>901</v>
      </c>
      <c r="C23" s="55">
        <v>501</v>
      </c>
      <c r="D23" s="56">
        <f t="shared" si="0"/>
        <v>79.84031936127745</v>
      </c>
      <c r="E23" s="56">
        <f t="shared" si="4"/>
        <v>0</v>
      </c>
      <c r="F23" s="55">
        <f t="shared" si="1"/>
        <v>14.681918915395645</v>
      </c>
      <c r="G23" s="55">
        <f t="shared" si="3"/>
        <v>6.662082325887477</v>
      </c>
      <c r="H23" s="57"/>
      <c r="I23" s="57"/>
      <c r="J23" s="57"/>
    </row>
    <row r="24" spans="1:10" ht="12.75">
      <c r="A24" s="54" t="s">
        <v>23</v>
      </c>
      <c r="B24" s="55">
        <v>494739</v>
      </c>
      <c r="C24" s="55">
        <v>1448090</v>
      </c>
      <c r="D24" s="56">
        <f t="shared" si="0"/>
        <v>-65.8350655000725</v>
      </c>
      <c r="E24" s="56">
        <f t="shared" si="4"/>
        <v>1</v>
      </c>
      <c r="F24" s="55">
        <f t="shared" si="1"/>
        <v>8061.840046929996</v>
      </c>
      <c r="G24" s="55">
        <f>B24/$E$52*1000</f>
        <v>3658.1486657350106</v>
      </c>
      <c r="H24" s="57"/>
      <c r="I24" s="57"/>
      <c r="J24" s="57"/>
    </row>
    <row r="25" spans="1:10" ht="12.75">
      <c r="A25" s="54" t="s">
        <v>24</v>
      </c>
      <c r="B25" s="55">
        <v>750000</v>
      </c>
      <c r="C25" s="55">
        <v>750000</v>
      </c>
      <c r="D25" s="56">
        <f t="shared" si="0"/>
        <v>0</v>
      </c>
      <c r="E25" s="56">
        <f>ROUND(B25/$B$6*100,1)</f>
        <v>1.6</v>
      </c>
      <c r="F25" s="55">
        <f t="shared" si="1"/>
        <v>12221.35314822057</v>
      </c>
      <c r="G25" s="55">
        <f t="shared" si="3"/>
        <v>5545.573523213771</v>
      </c>
      <c r="H25" s="57"/>
      <c r="I25" s="57"/>
      <c r="J25" s="57"/>
    </row>
    <row r="26" spans="1:10" ht="12.75">
      <c r="A26" s="54" t="s">
        <v>25</v>
      </c>
      <c r="B26" s="44">
        <v>1951181</v>
      </c>
      <c r="C26" s="44">
        <v>1779596</v>
      </c>
      <c r="D26" s="56">
        <f t="shared" si="0"/>
        <v>9.641795104057316</v>
      </c>
      <c r="E26" s="56">
        <f t="shared" si="4"/>
        <v>4.1</v>
      </c>
      <c r="F26" s="55">
        <f>B26/$E$51*1000</f>
        <v>31794.76274279755</v>
      </c>
      <c r="G26" s="55">
        <f t="shared" si="3"/>
        <v>14427.22359013036</v>
      </c>
      <c r="H26" s="57"/>
      <c r="I26" s="57"/>
      <c r="J26" s="57"/>
    </row>
    <row r="27" spans="1:10" ht="12.75">
      <c r="A27" s="59" t="s">
        <v>26</v>
      </c>
      <c r="B27" s="60">
        <v>2023101</v>
      </c>
      <c r="C27" s="55">
        <v>3481401</v>
      </c>
      <c r="D27" s="56">
        <f t="shared" si="0"/>
        <v>-41.88830875845673</v>
      </c>
      <c r="E27" s="56">
        <f t="shared" si="4"/>
        <v>4.3</v>
      </c>
      <c r="F27" s="55">
        <f>B27/$E$51*1000</f>
        <v>32966.70903402425</v>
      </c>
      <c r="G27" s="55">
        <f t="shared" si="3"/>
        <v>14959.007120516404</v>
      </c>
      <c r="H27" s="57"/>
      <c r="I27" s="57"/>
      <c r="J27" s="57"/>
    </row>
    <row r="28" spans="1:10" s="66" customFormat="1" ht="13.5" thickBot="1">
      <c r="A28" s="61"/>
      <c r="B28" s="62"/>
      <c r="C28" s="63"/>
      <c r="D28" s="64"/>
      <c r="E28" s="64"/>
      <c r="F28" s="63"/>
      <c r="G28" s="63"/>
      <c r="H28" s="65"/>
      <c r="I28" s="65"/>
      <c r="J28" s="65"/>
    </row>
    <row r="29" spans="1:10" ht="12.75">
      <c r="A29" s="55"/>
      <c r="B29" s="55"/>
      <c r="C29" s="55"/>
      <c r="D29" s="55"/>
      <c r="E29" s="55"/>
      <c r="F29" s="55"/>
      <c r="G29" s="55"/>
      <c r="H29" s="57"/>
      <c r="I29" s="57"/>
      <c r="J29" s="57"/>
    </row>
    <row r="30" spans="1:10" ht="15.75">
      <c r="A30" s="94" t="s">
        <v>27</v>
      </c>
      <c r="B30" s="94"/>
      <c r="C30" s="94"/>
      <c r="D30" s="94"/>
      <c r="E30" s="94"/>
      <c r="F30" s="94"/>
      <c r="G30" s="94"/>
      <c r="H30" s="57"/>
      <c r="I30" s="57"/>
      <c r="J30" s="57"/>
    </row>
    <row r="31" spans="1:10" ht="13.5" thickBot="1">
      <c r="A31" s="44" t="s">
        <v>1</v>
      </c>
      <c r="B31" s="44"/>
      <c r="C31" s="44"/>
      <c r="D31" s="44"/>
      <c r="E31" s="44"/>
      <c r="F31" s="44"/>
      <c r="G31" s="44"/>
      <c r="H31" s="57"/>
      <c r="I31" s="57"/>
      <c r="J31" s="57"/>
    </row>
    <row r="32" spans="1:10" ht="12" customHeight="1">
      <c r="A32" s="95" t="s">
        <v>2</v>
      </c>
      <c r="B32" s="97" t="s">
        <v>73</v>
      </c>
      <c r="C32" s="97" t="s">
        <v>69</v>
      </c>
      <c r="D32" s="99" t="s">
        <v>3</v>
      </c>
      <c r="E32" s="100" t="s">
        <v>74</v>
      </c>
      <c r="F32" s="100"/>
      <c r="G32" s="101"/>
      <c r="H32" s="57"/>
      <c r="I32" s="57"/>
      <c r="J32" s="57"/>
    </row>
    <row r="33" spans="1:10" ht="12.75">
      <c r="A33" s="96"/>
      <c r="B33" s="98"/>
      <c r="C33" s="98"/>
      <c r="D33" s="98"/>
      <c r="E33" s="47" t="s">
        <v>4</v>
      </c>
      <c r="F33" s="47" t="s">
        <v>5</v>
      </c>
      <c r="G33" s="48" t="s">
        <v>6</v>
      </c>
      <c r="H33" s="57"/>
      <c r="I33" s="57"/>
      <c r="J33" s="57"/>
    </row>
    <row r="34" spans="1:10" ht="12.75">
      <c r="A34" s="49" t="s">
        <v>7</v>
      </c>
      <c r="B34" s="50">
        <v>47253000</v>
      </c>
      <c r="C34" s="50">
        <f>SUM(C35:C48)</f>
        <v>47920000</v>
      </c>
      <c r="D34" s="67">
        <f aca="true" t="shared" si="5" ref="D34:D48">(B34/C34-1)*100</f>
        <v>-1.391903171953257</v>
      </c>
      <c r="E34" s="67">
        <f>SUM(E35:E48)</f>
        <v>99.99999999999999</v>
      </c>
      <c r="F34" s="50">
        <f>B34/$E$51*1000</f>
        <v>769994.1337504887</v>
      </c>
      <c r="G34" s="50">
        <f aca="true" t="shared" si="6" ref="G34:G48">B34/$E$52*1000</f>
        <v>349393.3142565604</v>
      </c>
      <c r="H34" s="68"/>
      <c r="I34" s="69"/>
      <c r="J34" s="57"/>
    </row>
    <row r="35" spans="1:10" ht="12.75">
      <c r="A35" s="54" t="s">
        <v>28</v>
      </c>
      <c r="B35" s="70">
        <v>383895</v>
      </c>
      <c r="C35" s="70">
        <v>428890</v>
      </c>
      <c r="D35" s="56">
        <f t="shared" si="5"/>
        <v>-10.49103499731866</v>
      </c>
      <c r="E35" s="56">
        <f>ROUND(B35/$B$34*100,1)</f>
        <v>0.8</v>
      </c>
      <c r="F35" s="55">
        <f aca="true" t="shared" si="7" ref="F35:F48">B35/$E$51*1000</f>
        <v>6255.621822448181</v>
      </c>
      <c r="G35" s="55">
        <f>B35/$E$52*1000</f>
        <v>2838.557263592201</v>
      </c>
      <c r="H35" s="71"/>
      <c r="I35" s="69"/>
      <c r="J35" s="57"/>
    </row>
    <row r="36" spans="1:10" ht="12.75">
      <c r="A36" s="54" t="s">
        <v>29</v>
      </c>
      <c r="B36" s="55">
        <v>4972517</v>
      </c>
      <c r="C36" s="55">
        <v>4894220</v>
      </c>
      <c r="D36" s="56">
        <f t="shared" si="5"/>
        <v>1.5997850525722113</v>
      </c>
      <c r="E36" s="56">
        <f aca="true" t="shared" si="8" ref="E36:E45">ROUND(B36/$B$34*100,1)</f>
        <v>10.5</v>
      </c>
      <c r="F36" s="55">
        <f t="shared" si="7"/>
        <v>81027.84839004042</v>
      </c>
      <c r="G36" s="55">
        <f t="shared" si="6"/>
        <v>36767.27815857383</v>
      </c>
      <c r="H36" s="71"/>
      <c r="I36" s="69"/>
      <c r="J36" s="57"/>
    </row>
    <row r="37" spans="1:10" ht="12.75">
      <c r="A37" s="54" t="s">
        <v>30</v>
      </c>
      <c r="B37" s="55">
        <v>21845315</v>
      </c>
      <c r="C37" s="55">
        <v>22135456</v>
      </c>
      <c r="D37" s="56">
        <f t="shared" si="5"/>
        <v>-1.3107523061643755</v>
      </c>
      <c r="E37" s="56">
        <f>ROUND(B37/$B$34*100,1)+0.1</f>
        <v>46.300000000000004</v>
      </c>
      <c r="F37" s="55">
        <f>B37/$E$51*1000</f>
        <v>355972.4123321601</v>
      </c>
      <c r="G37" s="55">
        <f t="shared" si="6"/>
        <v>161526.40062701952</v>
      </c>
      <c r="H37" s="71"/>
      <c r="I37" s="69"/>
      <c r="J37" s="57"/>
    </row>
    <row r="38" spans="1:10" ht="12.75">
      <c r="A38" s="54" t="s">
        <v>31</v>
      </c>
      <c r="B38" s="55">
        <v>3849823</v>
      </c>
      <c r="C38" s="55">
        <v>3806033</v>
      </c>
      <c r="D38" s="56">
        <f t="shared" si="5"/>
        <v>1.1505417845825372</v>
      </c>
      <c r="E38" s="56">
        <f>ROUND(B38/$B$34*100,1)+0.1</f>
        <v>8.2</v>
      </c>
      <c r="F38" s="55">
        <f t="shared" si="7"/>
        <v>62733.39525485595</v>
      </c>
      <c r="G38" s="55">
        <f t="shared" si="6"/>
        <v>28465.968663812546</v>
      </c>
      <c r="H38" s="71"/>
      <c r="I38" s="69"/>
      <c r="J38" s="57"/>
    </row>
    <row r="39" spans="1:10" ht="12.75">
      <c r="A39" s="54" t="s">
        <v>32</v>
      </c>
      <c r="B39" s="55">
        <v>112324</v>
      </c>
      <c r="C39" s="55">
        <v>110750</v>
      </c>
      <c r="D39" s="56">
        <f t="shared" si="5"/>
        <v>1.4212189616252813</v>
      </c>
      <c r="E39" s="56">
        <f t="shared" si="8"/>
        <v>0.2</v>
      </c>
      <c r="F39" s="55">
        <f t="shared" si="7"/>
        <v>1830.3350280276366</v>
      </c>
      <c r="G39" s="55">
        <f t="shared" si="6"/>
        <v>830.5346672286181</v>
      </c>
      <c r="H39" s="71"/>
      <c r="I39" s="69"/>
      <c r="J39" s="57"/>
    </row>
    <row r="40" spans="1:10" ht="12.75">
      <c r="A40" s="54" t="s">
        <v>33</v>
      </c>
      <c r="B40" s="55">
        <v>9966</v>
      </c>
      <c r="C40" s="55">
        <v>6268</v>
      </c>
      <c r="D40" s="56">
        <f t="shared" si="5"/>
        <v>58.998085513720476</v>
      </c>
      <c r="E40" s="56">
        <f t="shared" si="8"/>
        <v>0</v>
      </c>
      <c r="F40" s="55">
        <f t="shared" si="7"/>
        <v>162.39734063355496</v>
      </c>
      <c r="G40" s="55">
        <f t="shared" si="6"/>
        <v>73.68958097646458</v>
      </c>
      <c r="H40" s="71"/>
      <c r="I40" s="69"/>
      <c r="J40" s="57"/>
    </row>
    <row r="41" spans="1:10" ht="12.75">
      <c r="A41" s="54" t="s">
        <v>34</v>
      </c>
      <c r="B41" s="55">
        <v>610783</v>
      </c>
      <c r="C41" s="55">
        <v>605292</v>
      </c>
      <c r="D41" s="56">
        <f t="shared" si="5"/>
        <v>0.9071654672455631</v>
      </c>
      <c r="E41" s="56">
        <f>ROUND(B41/$B$34*100,1)</f>
        <v>1.3</v>
      </c>
      <c r="F41" s="55">
        <f t="shared" si="7"/>
        <v>9952.792986572806</v>
      </c>
      <c r="G41" s="55">
        <f t="shared" si="6"/>
        <v>4516.189377638769</v>
      </c>
      <c r="H41" s="71"/>
      <c r="I41" s="69"/>
      <c r="J41" s="57"/>
    </row>
    <row r="42" spans="1:10" ht="12.75">
      <c r="A42" s="54" t="s">
        <v>35</v>
      </c>
      <c r="B42" s="55">
        <v>4971362</v>
      </c>
      <c r="C42" s="55">
        <v>6068700</v>
      </c>
      <c r="D42" s="56">
        <f t="shared" si="5"/>
        <v>-18.08192858437556</v>
      </c>
      <c r="E42" s="56">
        <f t="shared" si="8"/>
        <v>10.5</v>
      </c>
      <c r="F42" s="55">
        <f t="shared" si="7"/>
        <v>81009.02750619216</v>
      </c>
      <c r="G42" s="55">
        <f t="shared" si="6"/>
        <v>36758.73797534808</v>
      </c>
      <c r="H42" s="71"/>
      <c r="I42" s="69"/>
      <c r="J42" s="57"/>
    </row>
    <row r="43" spans="1:10" ht="12.75">
      <c r="A43" s="54" t="s">
        <v>36</v>
      </c>
      <c r="B43" s="55">
        <v>1486972</v>
      </c>
      <c r="C43" s="55">
        <v>1472808</v>
      </c>
      <c r="D43" s="56">
        <f t="shared" si="5"/>
        <v>0.9617003709920136</v>
      </c>
      <c r="E43" s="56">
        <f t="shared" si="8"/>
        <v>3.1</v>
      </c>
      <c r="F43" s="55">
        <f>B43/$E$51*1000</f>
        <v>24230.413244687785</v>
      </c>
      <c r="G43" s="55">
        <f t="shared" si="6"/>
        <v>10994.816737280304</v>
      </c>
      <c r="H43" s="71"/>
      <c r="I43" s="69"/>
      <c r="J43" s="57"/>
    </row>
    <row r="44" spans="1:10" ht="12.75">
      <c r="A44" s="54" t="s">
        <v>37</v>
      </c>
      <c r="B44" s="55">
        <v>5203563</v>
      </c>
      <c r="C44" s="55">
        <v>5393891</v>
      </c>
      <c r="D44" s="56">
        <f t="shared" si="5"/>
        <v>-3.5285844671314237</v>
      </c>
      <c r="E44" s="56">
        <f>ROUND(B44/$B$34*100,1)+0.1</f>
        <v>11.1</v>
      </c>
      <c r="F44" s="55">
        <f t="shared" si="7"/>
        <v>84792.77473601876</v>
      </c>
      <c r="G44" s="55">
        <f t="shared" si="6"/>
        <v>38475.65493223309</v>
      </c>
      <c r="H44" s="71"/>
      <c r="I44" s="69"/>
      <c r="J44" s="57"/>
    </row>
    <row r="45" spans="1:10" ht="12.75">
      <c r="A45" s="54" t="s">
        <v>38</v>
      </c>
      <c r="B45" s="55">
        <v>10</v>
      </c>
      <c r="C45" s="55">
        <v>10</v>
      </c>
      <c r="D45" s="56">
        <f t="shared" si="5"/>
        <v>0</v>
      </c>
      <c r="E45" s="56">
        <f t="shared" si="8"/>
        <v>0</v>
      </c>
      <c r="F45" s="55">
        <f t="shared" si="7"/>
        <v>0.1629513753096076</v>
      </c>
      <c r="G45" s="55">
        <f t="shared" si="6"/>
        <v>0.07394098030951694</v>
      </c>
      <c r="H45" s="71"/>
      <c r="I45" s="69"/>
      <c r="J45" s="57"/>
    </row>
    <row r="46" spans="1:10" ht="12.75">
      <c r="A46" s="54" t="s">
        <v>39</v>
      </c>
      <c r="B46" s="55">
        <v>2483617</v>
      </c>
      <c r="C46" s="55">
        <v>2338055</v>
      </c>
      <c r="D46" s="56">
        <f t="shared" si="5"/>
        <v>6.225773131940859</v>
      </c>
      <c r="E46" s="56">
        <f>ROUND(B46/$B$34*100,1)</f>
        <v>5.3</v>
      </c>
      <c r="F46" s="55">
        <f t="shared" si="7"/>
        <v>40470.880589232176</v>
      </c>
      <c r="G46" s="55">
        <f t="shared" si="6"/>
        <v>18364.107569338157</v>
      </c>
      <c r="H46" s="71"/>
      <c r="I46" s="69"/>
      <c r="J46" s="57"/>
    </row>
    <row r="47" spans="1:10" ht="12.75">
      <c r="A47" s="54" t="s">
        <v>40</v>
      </c>
      <c r="B47" s="55">
        <v>1262853</v>
      </c>
      <c r="C47" s="55">
        <v>599627</v>
      </c>
      <c r="D47" s="56">
        <f t="shared" si="5"/>
        <v>110.60642699544884</v>
      </c>
      <c r="E47" s="56">
        <f>ROUND(B47/$B$34*100,1)-0.1</f>
        <v>2.6</v>
      </c>
      <c r="F47" s="55">
        <f t="shared" si="7"/>
        <v>20578.36331638639</v>
      </c>
      <c r="G47" s="55">
        <f t="shared" si="6"/>
        <v>9337.65888068144</v>
      </c>
      <c r="H47" s="71"/>
      <c r="I47" s="69"/>
      <c r="J47" s="57"/>
    </row>
    <row r="48" spans="1:10" ht="12.75">
      <c r="A48" s="59" t="s">
        <v>41</v>
      </c>
      <c r="B48" s="60">
        <v>60000</v>
      </c>
      <c r="C48" s="55">
        <v>60000</v>
      </c>
      <c r="D48" s="56">
        <f t="shared" si="5"/>
        <v>0</v>
      </c>
      <c r="E48" s="56">
        <f>ROUND(B48/$B$34*100,1)</f>
        <v>0.1</v>
      </c>
      <c r="F48" s="55">
        <f t="shared" si="7"/>
        <v>977.7082518576457</v>
      </c>
      <c r="G48" s="55">
        <f t="shared" si="6"/>
        <v>443.6458818571017</v>
      </c>
      <c r="H48" s="71"/>
      <c r="I48" s="69"/>
      <c r="J48" s="57"/>
    </row>
    <row r="49" spans="1:10" ht="13.5" thickBot="1">
      <c r="A49" s="72"/>
      <c r="B49" s="62"/>
      <c r="C49" s="63"/>
      <c r="D49" s="64"/>
      <c r="E49" s="64"/>
      <c r="F49" s="63"/>
      <c r="G49" s="63"/>
      <c r="H49" s="57"/>
      <c r="I49" s="69"/>
      <c r="J49" s="57"/>
    </row>
    <row r="50" spans="1:10" ht="12.75">
      <c r="A50" s="55"/>
      <c r="B50" s="55"/>
      <c r="C50" s="55"/>
      <c r="D50" s="55"/>
      <c r="E50" s="55"/>
      <c r="F50" s="55"/>
      <c r="G50" s="55"/>
      <c r="H50" s="57"/>
      <c r="I50" s="57"/>
      <c r="J50" s="57"/>
    </row>
    <row r="51" spans="1:10" ht="12.75">
      <c r="A51" s="73" t="s">
        <v>75</v>
      </c>
      <c r="B51" s="55"/>
      <c r="C51" s="55"/>
      <c r="D51" s="70" t="s">
        <v>42</v>
      </c>
      <c r="E51" s="55">
        <v>61368</v>
      </c>
      <c r="F51" s="44" t="s">
        <v>43</v>
      </c>
      <c r="G51" s="55"/>
      <c r="H51" s="57"/>
      <c r="I51" s="57"/>
      <c r="J51" s="57"/>
    </row>
    <row r="52" spans="1:10" ht="12.75">
      <c r="A52" s="55"/>
      <c r="B52" s="44"/>
      <c r="C52" s="44"/>
      <c r="D52" s="70" t="s">
        <v>76</v>
      </c>
      <c r="E52" s="55">
        <v>135243</v>
      </c>
      <c r="F52" s="55" t="s">
        <v>45</v>
      </c>
      <c r="G52" s="55"/>
      <c r="H52" s="57"/>
      <c r="I52" s="57"/>
      <c r="J52" s="57"/>
    </row>
    <row r="53" spans="1:10" ht="12">
      <c r="A53" s="57"/>
      <c r="E53" s="57"/>
      <c r="F53" s="57"/>
      <c r="G53" s="57"/>
      <c r="H53" s="57"/>
      <c r="I53" s="57"/>
      <c r="J53" s="57"/>
    </row>
    <row r="54" spans="1:10" ht="12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2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SheetLayoutView="100" zoomScalePageLayoutView="0" workbookViewId="0" topLeftCell="A6">
      <selection activeCell="H6" sqref="H6"/>
    </sheetView>
  </sheetViews>
  <sheetFormatPr defaultColWidth="9.00390625" defaultRowHeight="15"/>
  <cols>
    <col min="1" max="1" width="23.140625" style="42" customWidth="1"/>
    <col min="2" max="3" width="13.28125" style="42" bestFit="1" customWidth="1"/>
    <col min="4" max="4" width="10.421875" style="42" bestFit="1" customWidth="1"/>
    <col min="5" max="7" width="11.7109375" style="42" customWidth="1"/>
    <col min="8" max="10" width="8.7109375" style="42" customWidth="1"/>
    <col min="11" max="16384" width="9.00390625" style="42" customWidth="1"/>
  </cols>
  <sheetData>
    <row r="1" spans="1:7" ht="15.75">
      <c r="A1" s="94" t="s">
        <v>77</v>
      </c>
      <c r="B1" s="94"/>
      <c r="C1" s="94"/>
      <c r="D1" s="94"/>
      <c r="E1" s="94"/>
      <c r="F1" s="94"/>
      <c r="G1" s="94"/>
    </row>
    <row r="2" spans="1:7" s="43" customFormat="1" ht="15.75">
      <c r="A2" s="94" t="s">
        <v>0</v>
      </c>
      <c r="B2" s="94"/>
      <c r="C2" s="94"/>
      <c r="D2" s="94"/>
      <c r="E2" s="94"/>
      <c r="F2" s="94"/>
      <c r="G2" s="94"/>
    </row>
    <row r="3" spans="1:7" ht="13.5" thickBot="1">
      <c r="A3" s="44" t="s">
        <v>1</v>
      </c>
      <c r="B3" s="44"/>
      <c r="C3" s="44"/>
      <c r="D3" s="44"/>
      <c r="E3" s="44"/>
      <c r="F3" s="44"/>
      <c r="G3" s="44"/>
    </row>
    <row r="4" spans="1:10" s="46" customFormat="1" ht="13.5" customHeight="1">
      <c r="A4" s="95" t="s">
        <v>2</v>
      </c>
      <c r="B4" s="97" t="s">
        <v>78</v>
      </c>
      <c r="C4" s="97" t="s">
        <v>73</v>
      </c>
      <c r="D4" s="99" t="s">
        <v>3</v>
      </c>
      <c r="E4" s="99" t="s">
        <v>79</v>
      </c>
      <c r="F4" s="99"/>
      <c r="G4" s="102"/>
      <c r="H4" s="45"/>
      <c r="I4" s="45"/>
      <c r="J4" s="45"/>
    </row>
    <row r="5" spans="1:10" s="46" customFormat="1" ht="12.75">
      <c r="A5" s="96"/>
      <c r="B5" s="98"/>
      <c r="C5" s="98"/>
      <c r="D5" s="98"/>
      <c r="E5" s="47" t="s">
        <v>4</v>
      </c>
      <c r="F5" s="47" t="s">
        <v>5</v>
      </c>
      <c r="G5" s="48" t="s">
        <v>6</v>
      </c>
      <c r="H5" s="45"/>
      <c r="I5" s="45"/>
      <c r="J5" s="45"/>
    </row>
    <row r="6" spans="1:10" s="53" customFormat="1" ht="12.75">
      <c r="A6" s="49" t="s">
        <v>7</v>
      </c>
      <c r="B6" s="50">
        <f>SUM(B7:B27)</f>
        <v>50030000</v>
      </c>
      <c r="C6" s="50">
        <f>SUM(C7:C27)</f>
        <v>47253000</v>
      </c>
      <c r="D6" s="51">
        <f aca="true" t="shared" si="0" ref="D6:D27">(B6/C6-1)*100</f>
        <v>5.876875542293614</v>
      </c>
      <c r="E6" s="51">
        <f>SUM(E7:E27)</f>
        <v>99.99999999999999</v>
      </c>
      <c r="F6" s="50">
        <f aca="true" t="shared" si="1" ref="F6:F25">B6/$E$51*1000</f>
        <v>796339.0370075607</v>
      </c>
      <c r="G6" s="50">
        <f>B6/$E$52*1000</f>
        <v>364331.4884940285</v>
      </c>
      <c r="H6" s="52"/>
      <c r="I6" s="52"/>
      <c r="J6" s="52"/>
    </row>
    <row r="7" spans="1:10" ht="12.75">
      <c r="A7" s="54" t="s">
        <v>8</v>
      </c>
      <c r="B7" s="55">
        <v>27926304</v>
      </c>
      <c r="C7" s="55">
        <v>27464583</v>
      </c>
      <c r="D7" s="56">
        <f t="shared" si="0"/>
        <v>1.681150593111136</v>
      </c>
      <c r="E7" s="56">
        <f>ROUND(B7/$B$6*100,1)</f>
        <v>55.8</v>
      </c>
      <c r="F7" s="55">
        <f>B7/$E$51*1000</f>
        <v>444509.4150417827</v>
      </c>
      <c r="G7" s="55">
        <f>B7/$E$52*1000</f>
        <v>203366.61811826393</v>
      </c>
      <c r="H7" s="57"/>
      <c r="I7" s="57"/>
      <c r="J7" s="57"/>
    </row>
    <row r="8" spans="1:10" ht="12.75">
      <c r="A8" s="54" t="s">
        <v>9</v>
      </c>
      <c r="B8" s="55">
        <v>218001</v>
      </c>
      <c r="C8" s="55">
        <v>190001</v>
      </c>
      <c r="D8" s="56">
        <f t="shared" si="0"/>
        <v>14.736764543344517</v>
      </c>
      <c r="E8" s="56">
        <f aca="true" t="shared" si="2" ref="E8:E20">ROUND(B8/$B$6*100,1)</f>
        <v>0.4</v>
      </c>
      <c r="F8" s="55">
        <f t="shared" si="1"/>
        <v>3469.9721448467967</v>
      </c>
      <c r="G8" s="55">
        <f aca="true" t="shared" si="3" ref="G8:G27">B8/$E$52*1000</f>
        <v>1587.540052432275</v>
      </c>
      <c r="H8" s="57"/>
      <c r="I8" s="57"/>
      <c r="J8" s="57"/>
    </row>
    <row r="9" spans="1:10" ht="12.75">
      <c r="A9" s="54" t="s">
        <v>10</v>
      </c>
      <c r="B9" s="55">
        <v>18000</v>
      </c>
      <c r="C9" s="55">
        <v>30000</v>
      </c>
      <c r="D9" s="56">
        <f t="shared" si="0"/>
        <v>-40</v>
      </c>
      <c r="E9" s="56">
        <f>ROUND(B9/$B$6*100,1)</f>
        <v>0</v>
      </c>
      <c r="F9" s="55">
        <f t="shared" si="1"/>
        <v>286.51014723438124</v>
      </c>
      <c r="G9" s="55">
        <f t="shared" si="3"/>
        <v>131.08068744538303</v>
      </c>
      <c r="H9" s="57"/>
      <c r="I9" s="57"/>
      <c r="J9" s="57"/>
    </row>
    <row r="10" spans="1:10" ht="12.75">
      <c r="A10" s="54" t="s">
        <v>46</v>
      </c>
      <c r="B10" s="55">
        <v>130000</v>
      </c>
      <c r="C10" s="55">
        <v>140000</v>
      </c>
      <c r="D10" s="56">
        <f t="shared" si="0"/>
        <v>-7.14285714285714</v>
      </c>
      <c r="E10" s="56">
        <f>ROUND(B10/$B$6*100,1)</f>
        <v>0.3</v>
      </c>
      <c r="F10" s="55">
        <f t="shared" si="1"/>
        <v>2069.239952248309</v>
      </c>
      <c r="G10" s="55">
        <f t="shared" si="3"/>
        <v>946.6938537722109</v>
      </c>
      <c r="H10" s="57"/>
      <c r="I10" s="57"/>
      <c r="J10" s="57"/>
    </row>
    <row r="11" spans="1:10" ht="12.75">
      <c r="A11" s="58" t="s">
        <v>47</v>
      </c>
      <c r="B11" s="55">
        <v>90000</v>
      </c>
      <c r="C11" s="55">
        <v>50000</v>
      </c>
      <c r="D11" s="56">
        <f t="shared" si="0"/>
        <v>80</v>
      </c>
      <c r="E11" s="56">
        <f>ROUND(B11/$B$6*100,1)</f>
        <v>0.2</v>
      </c>
      <c r="F11" s="55">
        <f t="shared" si="1"/>
        <v>1432.550736171906</v>
      </c>
      <c r="G11" s="55">
        <f t="shared" si="3"/>
        <v>655.4034372269152</v>
      </c>
      <c r="H11" s="57"/>
      <c r="I11" s="57"/>
      <c r="J11" s="57"/>
    </row>
    <row r="12" spans="1:10" ht="12.75">
      <c r="A12" s="54" t="s">
        <v>11</v>
      </c>
      <c r="B12" s="55">
        <v>2150000</v>
      </c>
      <c r="C12" s="55">
        <v>2000000</v>
      </c>
      <c r="D12" s="56">
        <f t="shared" si="0"/>
        <v>7.499999999999996</v>
      </c>
      <c r="E12" s="56">
        <f t="shared" si="2"/>
        <v>4.3</v>
      </c>
      <c r="F12" s="55">
        <f>B12/$E$51*1000</f>
        <v>34222.04536410665</v>
      </c>
      <c r="G12" s="55">
        <f t="shared" si="3"/>
        <v>15656.859889309642</v>
      </c>
      <c r="H12" s="57"/>
      <c r="I12" s="57"/>
      <c r="J12" s="57"/>
    </row>
    <row r="13" spans="1:10" ht="12.75">
      <c r="A13" s="58" t="s">
        <v>12</v>
      </c>
      <c r="B13" s="55">
        <v>7000</v>
      </c>
      <c r="C13" s="55">
        <v>7000</v>
      </c>
      <c r="D13" s="56">
        <f t="shared" si="0"/>
        <v>0</v>
      </c>
      <c r="E13" s="56">
        <f t="shared" si="2"/>
        <v>0</v>
      </c>
      <c r="F13" s="55">
        <f t="shared" si="1"/>
        <v>111.42061281337047</v>
      </c>
      <c r="G13" s="55">
        <f t="shared" si="3"/>
        <v>50.975822895426745</v>
      </c>
      <c r="H13" s="57"/>
      <c r="I13" s="57"/>
      <c r="J13" s="57"/>
    </row>
    <row r="14" spans="1:10" ht="12.75">
      <c r="A14" s="54" t="s">
        <v>13</v>
      </c>
      <c r="B14" s="55">
        <v>60000</v>
      </c>
      <c r="C14" s="55">
        <v>50000</v>
      </c>
      <c r="D14" s="56">
        <f t="shared" si="0"/>
        <v>19.999999999999996</v>
      </c>
      <c r="E14" s="56">
        <f t="shared" si="2"/>
        <v>0.1</v>
      </c>
      <c r="F14" s="55">
        <f t="shared" si="1"/>
        <v>955.033824114604</v>
      </c>
      <c r="G14" s="55">
        <f t="shared" si="3"/>
        <v>436.9356248179435</v>
      </c>
      <c r="H14" s="57"/>
      <c r="I14" s="57"/>
      <c r="J14" s="57"/>
    </row>
    <row r="15" spans="1:10" ht="12.75">
      <c r="A15" s="54" t="s">
        <v>14</v>
      </c>
      <c r="B15" s="55">
        <v>160000</v>
      </c>
      <c r="C15" s="55">
        <v>140000</v>
      </c>
      <c r="D15" s="56">
        <f t="shared" si="0"/>
        <v>14.28571428571428</v>
      </c>
      <c r="E15" s="56">
        <f t="shared" si="2"/>
        <v>0.3</v>
      </c>
      <c r="F15" s="55">
        <f t="shared" si="1"/>
        <v>2546.756864305611</v>
      </c>
      <c r="G15" s="55">
        <f t="shared" si="3"/>
        <v>1165.1616661811825</v>
      </c>
      <c r="H15" s="57"/>
      <c r="I15" s="57"/>
      <c r="J15" s="57"/>
    </row>
    <row r="16" spans="1:10" ht="12.75">
      <c r="A16" s="54" t="s">
        <v>15</v>
      </c>
      <c r="B16" s="55">
        <v>25000</v>
      </c>
      <c r="C16" s="55">
        <v>25000</v>
      </c>
      <c r="D16" s="56">
        <f t="shared" si="0"/>
        <v>0</v>
      </c>
      <c r="E16" s="56">
        <f>ROUND(B16/$B$6*100,1)+0.1</f>
        <v>0.1</v>
      </c>
      <c r="F16" s="55">
        <f t="shared" si="1"/>
        <v>397.9307600477517</v>
      </c>
      <c r="G16" s="55">
        <f t="shared" si="3"/>
        <v>182.05651034080978</v>
      </c>
      <c r="H16" s="57"/>
      <c r="I16" s="57"/>
      <c r="J16" s="57"/>
    </row>
    <row r="17" spans="1:10" ht="12.75">
      <c r="A17" s="58" t="s">
        <v>16</v>
      </c>
      <c r="B17" s="55">
        <v>18000</v>
      </c>
      <c r="C17" s="55">
        <v>18000</v>
      </c>
      <c r="D17" s="56">
        <f t="shared" si="0"/>
        <v>0</v>
      </c>
      <c r="E17" s="56">
        <f>ROUND(B17/$B$6*100,1)</f>
        <v>0</v>
      </c>
      <c r="F17" s="55">
        <f t="shared" si="1"/>
        <v>286.51014723438124</v>
      </c>
      <c r="G17" s="55">
        <f t="shared" si="3"/>
        <v>131.08068744538303</v>
      </c>
      <c r="H17" s="57"/>
      <c r="I17" s="57"/>
      <c r="J17" s="57"/>
    </row>
    <row r="18" spans="1:10" ht="12.75">
      <c r="A18" s="54" t="s">
        <v>17</v>
      </c>
      <c r="B18" s="55">
        <v>706227</v>
      </c>
      <c r="C18" s="55">
        <v>627870</v>
      </c>
      <c r="D18" s="56">
        <f t="shared" si="0"/>
        <v>12.479812700081228</v>
      </c>
      <c r="E18" s="56">
        <f>ROUND(B18/$B$6*100,1)</f>
        <v>1.4</v>
      </c>
      <c r="F18" s="55">
        <f>B18/$E$51*1000</f>
        <v>11241.177875049741</v>
      </c>
      <c r="G18" s="55">
        <f t="shared" si="3"/>
        <v>5142.9289251383625</v>
      </c>
      <c r="H18" s="57"/>
      <c r="I18" s="57"/>
      <c r="J18" s="57"/>
    </row>
    <row r="19" spans="1:10" ht="12.75">
      <c r="A19" s="54" t="s">
        <v>18</v>
      </c>
      <c r="B19" s="55">
        <v>664010</v>
      </c>
      <c r="C19" s="55">
        <v>640878</v>
      </c>
      <c r="D19" s="56">
        <f t="shared" si="0"/>
        <v>3.6094233223796124</v>
      </c>
      <c r="E19" s="56">
        <f>ROUND(B19/$B$6*100,1)</f>
        <v>1.3</v>
      </c>
      <c r="F19" s="55">
        <f t="shared" si="1"/>
        <v>10569.200159172304</v>
      </c>
      <c r="G19" s="55">
        <f t="shared" si="3"/>
        <v>4835.493737256044</v>
      </c>
      <c r="H19" s="57"/>
      <c r="I19" s="57"/>
      <c r="J19" s="57"/>
    </row>
    <row r="20" spans="1:10" ht="12.75">
      <c r="A20" s="54" t="s">
        <v>19</v>
      </c>
      <c r="B20" s="55">
        <v>8923311</v>
      </c>
      <c r="C20" s="55">
        <v>7946623</v>
      </c>
      <c r="D20" s="56">
        <f t="shared" si="0"/>
        <v>12.290604449210685</v>
      </c>
      <c r="E20" s="56">
        <f t="shared" si="2"/>
        <v>17.8</v>
      </c>
      <c r="F20" s="55">
        <f t="shared" si="1"/>
        <v>142034.39713489855</v>
      </c>
      <c r="G20" s="55">
        <f t="shared" si="3"/>
        <v>64981.874453830475</v>
      </c>
      <c r="H20" s="57"/>
      <c r="I20" s="57"/>
      <c r="J20" s="57"/>
    </row>
    <row r="21" spans="1:10" ht="12.75">
      <c r="A21" s="54" t="s">
        <v>20</v>
      </c>
      <c r="B21" s="55">
        <v>2593516</v>
      </c>
      <c r="C21" s="55">
        <v>2465730</v>
      </c>
      <c r="D21" s="56">
        <f t="shared" si="0"/>
        <v>5.182481455796051</v>
      </c>
      <c r="E21" s="56">
        <f>ROUND(B21/$B$6*100,1)</f>
        <v>5.2</v>
      </c>
      <c r="F21" s="55">
        <f t="shared" si="1"/>
        <v>41281.59172304019</v>
      </c>
      <c r="G21" s="55">
        <f t="shared" si="3"/>
        <v>18886.658898922225</v>
      </c>
      <c r="H21" s="57"/>
      <c r="I21" s="57"/>
      <c r="J21" s="57"/>
    </row>
    <row r="22" spans="1:10" ht="12.75">
      <c r="A22" s="54" t="s">
        <v>21</v>
      </c>
      <c r="B22" s="55">
        <v>224243</v>
      </c>
      <c r="C22" s="55">
        <v>237393</v>
      </c>
      <c r="D22" s="56">
        <f t="shared" si="0"/>
        <v>-5.539337722679272</v>
      </c>
      <c r="E22" s="56">
        <f>ROUND(B22/$B$6*100,1)</f>
        <v>0.4</v>
      </c>
      <c r="F22" s="55">
        <f t="shared" si="1"/>
        <v>3569.3274970155194</v>
      </c>
      <c r="G22" s="55">
        <f>B22/$E$52*1000</f>
        <v>1632.9959219341683</v>
      </c>
      <c r="H22" s="57"/>
      <c r="I22" s="57"/>
      <c r="J22" s="57"/>
    </row>
    <row r="23" spans="1:10" ht="12.75">
      <c r="A23" s="54" t="s">
        <v>22</v>
      </c>
      <c r="B23" s="55">
        <v>15750</v>
      </c>
      <c r="C23" s="55">
        <v>901</v>
      </c>
      <c r="D23" s="56">
        <f t="shared" si="0"/>
        <v>1648.0577136514985</v>
      </c>
      <c r="E23" s="56">
        <f>ROUND(B23/$B$6*100,1)</f>
        <v>0</v>
      </c>
      <c r="F23" s="55">
        <f t="shared" si="1"/>
        <v>250.69637883008355</v>
      </c>
      <c r="G23" s="55">
        <f t="shared" si="3"/>
        <v>114.69560151471018</v>
      </c>
      <c r="H23" s="57"/>
      <c r="I23" s="57"/>
      <c r="J23" s="57"/>
    </row>
    <row r="24" spans="1:10" ht="12.75">
      <c r="A24" s="54" t="s">
        <v>23</v>
      </c>
      <c r="B24" s="55">
        <v>1476944</v>
      </c>
      <c r="C24" s="55">
        <v>494739</v>
      </c>
      <c r="D24" s="56">
        <f t="shared" si="0"/>
        <v>198.52993194391385</v>
      </c>
      <c r="E24" s="56">
        <f>ROUND(B24/$B$6*100,1)</f>
        <v>3</v>
      </c>
      <c r="F24" s="55">
        <f t="shared" si="1"/>
        <v>23508.857938718662</v>
      </c>
      <c r="G24" s="55">
        <f>B24/$E$52*1000</f>
        <v>10755.490824351878</v>
      </c>
      <c r="H24" s="57"/>
      <c r="I24" s="57"/>
      <c r="J24" s="57"/>
    </row>
    <row r="25" spans="1:10" ht="12.75">
      <c r="A25" s="54" t="s">
        <v>24</v>
      </c>
      <c r="B25" s="55">
        <v>750000</v>
      </c>
      <c r="C25" s="55">
        <v>750000</v>
      </c>
      <c r="D25" s="56">
        <f t="shared" si="0"/>
        <v>0</v>
      </c>
      <c r="E25" s="56">
        <f>ROUND(B25/$B$6*100,1)</f>
        <v>1.5</v>
      </c>
      <c r="F25" s="55">
        <f t="shared" si="1"/>
        <v>11937.92280143255</v>
      </c>
      <c r="G25" s="55">
        <f t="shared" si="3"/>
        <v>5461.695310224294</v>
      </c>
      <c r="H25" s="57"/>
      <c r="I25" s="57"/>
      <c r="J25" s="57"/>
    </row>
    <row r="26" spans="1:10" ht="12.75">
      <c r="A26" s="54" t="s">
        <v>25</v>
      </c>
      <c r="B26" s="44">
        <v>2018193</v>
      </c>
      <c r="C26" s="44">
        <v>1951181</v>
      </c>
      <c r="D26" s="56">
        <f t="shared" si="0"/>
        <v>3.4344327871171254</v>
      </c>
      <c r="E26" s="56">
        <f>ROUND(B26/$B$6*100,1)+0.1</f>
        <v>4.1</v>
      </c>
      <c r="F26" s="55">
        <f>B26/$E$51*1000</f>
        <v>32124.042976522083</v>
      </c>
      <c r="G26" s="55">
        <f t="shared" si="3"/>
        <v>14697.006990969998</v>
      </c>
      <c r="H26" s="57"/>
      <c r="I26" s="57"/>
      <c r="J26" s="57"/>
    </row>
    <row r="27" spans="1:10" ht="12.75">
      <c r="A27" s="59" t="s">
        <v>26</v>
      </c>
      <c r="B27" s="60">
        <v>1855501</v>
      </c>
      <c r="C27" s="55">
        <v>2023101</v>
      </c>
      <c r="D27" s="56">
        <f t="shared" si="0"/>
        <v>-8.28431205362461</v>
      </c>
      <c r="E27" s="56">
        <f>ROUND(B27/$B$6*100,1)+0.1</f>
        <v>3.8000000000000003</v>
      </c>
      <c r="F27" s="55">
        <f>B27/$E$51*1000</f>
        <v>29534.436927974533</v>
      </c>
      <c r="G27" s="55">
        <f t="shared" si="3"/>
        <v>13512.241479755316</v>
      </c>
      <c r="H27" s="57"/>
      <c r="I27" s="57"/>
      <c r="J27" s="57"/>
    </row>
    <row r="28" spans="1:10" s="66" customFormat="1" ht="13.5" thickBot="1">
      <c r="A28" s="61"/>
      <c r="B28" s="62"/>
      <c r="C28" s="63"/>
      <c r="D28" s="64"/>
      <c r="E28" s="64"/>
      <c r="F28" s="63"/>
      <c r="G28" s="63"/>
      <c r="H28" s="65"/>
      <c r="I28" s="65"/>
      <c r="J28" s="65"/>
    </row>
    <row r="29" spans="1:10" ht="12.75">
      <c r="A29" s="55"/>
      <c r="B29" s="55"/>
      <c r="C29" s="55"/>
      <c r="D29" s="55"/>
      <c r="E29" s="55"/>
      <c r="F29" s="55"/>
      <c r="G29" s="55"/>
      <c r="H29" s="57"/>
      <c r="I29" s="57"/>
      <c r="J29" s="57"/>
    </row>
    <row r="30" spans="1:10" ht="15.75">
      <c r="A30" s="94" t="s">
        <v>27</v>
      </c>
      <c r="B30" s="94"/>
      <c r="C30" s="94"/>
      <c r="D30" s="94"/>
      <c r="E30" s="94"/>
      <c r="F30" s="94"/>
      <c r="G30" s="94"/>
      <c r="H30" s="57"/>
      <c r="I30" s="57"/>
      <c r="J30" s="57"/>
    </row>
    <row r="31" spans="1:10" ht="13.5" thickBot="1">
      <c r="A31" s="44" t="s">
        <v>1</v>
      </c>
      <c r="B31" s="44"/>
      <c r="C31" s="44"/>
      <c r="D31" s="44"/>
      <c r="E31" s="44"/>
      <c r="F31" s="44"/>
      <c r="G31" s="44"/>
      <c r="H31" s="57"/>
      <c r="I31" s="57"/>
      <c r="J31" s="57"/>
    </row>
    <row r="32" spans="1:10" ht="12" customHeight="1">
      <c r="A32" s="95" t="s">
        <v>2</v>
      </c>
      <c r="B32" s="97" t="s">
        <v>78</v>
      </c>
      <c r="C32" s="97" t="s">
        <v>73</v>
      </c>
      <c r="D32" s="99" t="s">
        <v>3</v>
      </c>
      <c r="E32" s="100" t="s">
        <v>79</v>
      </c>
      <c r="F32" s="100"/>
      <c r="G32" s="101"/>
      <c r="H32" s="57"/>
      <c r="I32" s="57"/>
      <c r="J32" s="57"/>
    </row>
    <row r="33" spans="1:10" ht="12.75">
      <c r="A33" s="96"/>
      <c r="B33" s="98"/>
      <c r="C33" s="98"/>
      <c r="D33" s="98"/>
      <c r="E33" s="47" t="s">
        <v>4</v>
      </c>
      <c r="F33" s="47" t="s">
        <v>5</v>
      </c>
      <c r="G33" s="48" t="s">
        <v>6</v>
      </c>
      <c r="H33" s="57"/>
      <c r="I33" s="57"/>
      <c r="J33" s="57"/>
    </row>
    <row r="34" spans="1:10" ht="12.75">
      <c r="A34" s="49" t="s">
        <v>7</v>
      </c>
      <c r="B34" s="50">
        <f>SUM(B35:B48)</f>
        <v>50030000</v>
      </c>
      <c r="C34" s="50">
        <f>SUM(C35:C48)</f>
        <v>47253000</v>
      </c>
      <c r="D34" s="67">
        <f aca="true" t="shared" si="4" ref="D34:D48">(B34/C34-1)*100</f>
        <v>5.876875542293614</v>
      </c>
      <c r="E34" s="67">
        <f>SUM(E35:E48)</f>
        <v>99.99999999999999</v>
      </c>
      <c r="F34" s="50">
        <f>B34/$E$51*1000</f>
        <v>796339.0370075607</v>
      </c>
      <c r="G34" s="50">
        <f aca="true" t="shared" si="5" ref="G34:G48">B34/$E$52*1000</f>
        <v>364331.4884940285</v>
      </c>
      <c r="H34" s="68"/>
      <c r="I34" s="69"/>
      <c r="J34" s="57"/>
    </row>
    <row r="35" spans="1:10" ht="12.75">
      <c r="A35" s="54" t="s">
        <v>28</v>
      </c>
      <c r="B35" s="70">
        <v>397063</v>
      </c>
      <c r="C35" s="70">
        <v>383895</v>
      </c>
      <c r="D35" s="56">
        <f t="shared" si="4"/>
        <v>3.430104585889371</v>
      </c>
      <c r="E35" s="56">
        <f>ROUND(B35/$B$34*100,1)</f>
        <v>0.8</v>
      </c>
      <c r="F35" s="55">
        <f aca="true" t="shared" si="6" ref="F35:F48">B35/$E$51*1000</f>
        <v>6320.143255073617</v>
      </c>
      <c r="G35" s="55">
        <f>B35/$E$52*1000</f>
        <v>2891.516166618118</v>
      </c>
      <c r="H35" s="71"/>
      <c r="I35" s="69"/>
      <c r="J35" s="57"/>
    </row>
    <row r="36" spans="1:10" ht="12.75">
      <c r="A36" s="54" t="s">
        <v>29</v>
      </c>
      <c r="B36" s="55">
        <v>4961707</v>
      </c>
      <c r="C36" s="55">
        <v>4972517</v>
      </c>
      <c r="D36" s="56">
        <f t="shared" si="4"/>
        <v>-0.2173949329886682</v>
      </c>
      <c r="E36" s="56">
        <f aca="true" t="shared" si="7" ref="E36:E45">ROUND(B36/$B$34*100,1)</f>
        <v>9.9</v>
      </c>
      <c r="F36" s="55">
        <f t="shared" si="6"/>
        <v>78976.63350576999</v>
      </c>
      <c r="G36" s="55">
        <f t="shared" si="5"/>
        <v>36132.442470142734</v>
      </c>
      <c r="H36" s="71"/>
      <c r="I36" s="69"/>
      <c r="J36" s="57"/>
    </row>
    <row r="37" spans="1:10" ht="12.75">
      <c r="A37" s="54" t="s">
        <v>30</v>
      </c>
      <c r="B37" s="55">
        <v>24642345</v>
      </c>
      <c r="C37" s="55">
        <v>21845315</v>
      </c>
      <c r="D37" s="56">
        <f t="shared" si="4"/>
        <v>12.803797976820208</v>
      </c>
      <c r="E37" s="56">
        <f>ROUND(B37/$B$34*100,1)</f>
        <v>49.3</v>
      </c>
      <c r="F37" s="55">
        <f>B37/$E$51*1000</f>
        <v>392237.88300835656</v>
      </c>
      <c r="G37" s="55">
        <f t="shared" si="5"/>
        <v>179451.9734925721</v>
      </c>
      <c r="H37" s="71"/>
      <c r="I37" s="69"/>
      <c r="J37" s="57"/>
    </row>
    <row r="38" spans="1:10" ht="12.75">
      <c r="A38" s="54" t="s">
        <v>31</v>
      </c>
      <c r="B38" s="55">
        <v>3820295</v>
      </c>
      <c r="C38" s="55">
        <v>3849823</v>
      </c>
      <c r="D38" s="56">
        <f t="shared" si="4"/>
        <v>-0.766996300868894</v>
      </c>
      <c r="E38" s="56">
        <f>ROUND(B38/$B$34*100,1)</f>
        <v>7.6</v>
      </c>
      <c r="F38" s="55">
        <f t="shared" si="6"/>
        <v>60808.51571826502</v>
      </c>
      <c r="G38" s="55">
        <f t="shared" si="5"/>
        <v>27820.383046897758</v>
      </c>
      <c r="H38" s="71"/>
      <c r="I38" s="69"/>
      <c r="J38" s="57"/>
    </row>
    <row r="39" spans="1:10" ht="12.75">
      <c r="A39" s="54" t="s">
        <v>32</v>
      </c>
      <c r="B39" s="55">
        <v>178862</v>
      </c>
      <c r="C39" s="55">
        <v>112324</v>
      </c>
      <c r="D39" s="56">
        <f t="shared" si="4"/>
        <v>59.23756276485881</v>
      </c>
      <c r="E39" s="56">
        <f t="shared" si="7"/>
        <v>0.4</v>
      </c>
      <c r="F39" s="55">
        <f t="shared" si="6"/>
        <v>2846.987664146439</v>
      </c>
      <c r="G39" s="55">
        <f t="shared" si="5"/>
        <v>1302.5196621031168</v>
      </c>
      <c r="H39" s="71"/>
      <c r="I39" s="69"/>
      <c r="J39" s="57"/>
    </row>
    <row r="40" spans="1:10" ht="12.75">
      <c r="A40" s="54" t="s">
        <v>33</v>
      </c>
      <c r="B40" s="55">
        <v>11093</v>
      </c>
      <c r="C40" s="55">
        <v>9966</v>
      </c>
      <c r="D40" s="56">
        <f t="shared" si="4"/>
        <v>11.308448725667276</v>
      </c>
      <c r="E40" s="56">
        <f t="shared" si="7"/>
        <v>0</v>
      </c>
      <c r="F40" s="55">
        <f t="shared" si="6"/>
        <v>176.56983684838838</v>
      </c>
      <c r="G40" s="55">
        <f t="shared" si="5"/>
        <v>80.78211476842412</v>
      </c>
      <c r="H40" s="71"/>
      <c r="I40" s="69"/>
      <c r="J40" s="57"/>
    </row>
    <row r="41" spans="1:10" ht="12.75">
      <c r="A41" s="54" t="s">
        <v>34</v>
      </c>
      <c r="B41" s="55">
        <v>617369</v>
      </c>
      <c r="C41" s="55">
        <v>610783</v>
      </c>
      <c r="D41" s="56">
        <f t="shared" si="4"/>
        <v>1.0782880335569178</v>
      </c>
      <c r="E41" s="56">
        <f>ROUND(B41/$B$34*100,1)</f>
        <v>1.2</v>
      </c>
      <c r="F41" s="55">
        <f t="shared" si="6"/>
        <v>9826.804615996818</v>
      </c>
      <c r="G41" s="55">
        <f t="shared" si="5"/>
        <v>4495.841829303817</v>
      </c>
      <c r="H41" s="71"/>
      <c r="I41" s="69"/>
      <c r="J41" s="57"/>
    </row>
    <row r="42" spans="1:10" ht="12.75">
      <c r="A42" s="54" t="s">
        <v>35</v>
      </c>
      <c r="B42" s="55">
        <v>4810137</v>
      </c>
      <c r="C42" s="55">
        <v>4971362</v>
      </c>
      <c r="D42" s="56">
        <f t="shared" si="4"/>
        <v>-3.2430750365795125</v>
      </c>
      <c r="E42" s="56">
        <f t="shared" si="7"/>
        <v>9.6</v>
      </c>
      <c r="F42" s="55">
        <f t="shared" si="6"/>
        <v>76564.05889375249</v>
      </c>
      <c r="G42" s="55">
        <f t="shared" si="5"/>
        <v>35028.67025924847</v>
      </c>
      <c r="H42" s="71"/>
      <c r="I42" s="69"/>
      <c r="J42" s="57"/>
    </row>
    <row r="43" spans="1:10" ht="12.75">
      <c r="A43" s="54" t="s">
        <v>36</v>
      </c>
      <c r="B43" s="55">
        <v>1751249</v>
      </c>
      <c r="C43" s="55">
        <v>1486972</v>
      </c>
      <c r="D43" s="56">
        <f t="shared" si="4"/>
        <v>17.77282961615956</v>
      </c>
      <c r="E43" s="56">
        <f>ROUND(B43/$B$34*100,1)+0.1</f>
        <v>3.6</v>
      </c>
      <c r="F43" s="55">
        <f>B43/$E$51*1000</f>
        <v>27875.033824114602</v>
      </c>
      <c r="G43" s="55">
        <f t="shared" si="5"/>
        <v>12753.051267113313</v>
      </c>
      <c r="H43" s="71"/>
      <c r="I43" s="69"/>
      <c r="J43" s="57"/>
    </row>
    <row r="44" spans="1:10" ht="12.75">
      <c r="A44" s="54" t="s">
        <v>37</v>
      </c>
      <c r="B44" s="55">
        <v>5093133</v>
      </c>
      <c r="C44" s="55">
        <v>5203563</v>
      </c>
      <c r="D44" s="56">
        <f t="shared" si="4"/>
        <v>-2.1221997312226293</v>
      </c>
      <c r="E44" s="56">
        <f>ROUND(B44/$B$34*100,1)</f>
        <v>10.2</v>
      </c>
      <c r="F44" s="55">
        <f t="shared" si="6"/>
        <v>81068.57142857143</v>
      </c>
      <c r="G44" s="55">
        <f t="shared" si="5"/>
        <v>37089.52082726479</v>
      </c>
      <c r="H44" s="71"/>
      <c r="I44" s="69"/>
      <c r="J44" s="57"/>
    </row>
    <row r="45" spans="1:10" ht="12.75">
      <c r="A45" s="54" t="s">
        <v>38</v>
      </c>
      <c r="B45" s="55">
        <v>10</v>
      </c>
      <c r="C45" s="55">
        <v>10</v>
      </c>
      <c r="D45" s="56">
        <f t="shared" si="4"/>
        <v>0</v>
      </c>
      <c r="E45" s="56">
        <f t="shared" si="7"/>
        <v>0</v>
      </c>
      <c r="F45" s="55">
        <f t="shared" si="6"/>
        <v>0.15917230401910068</v>
      </c>
      <c r="G45" s="55">
        <f t="shared" si="5"/>
        <v>0.07282260413632391</v>
      </c>
      <c r="H45" s="71"/>
      <c r="I45" s="69"/>
      <c r="J45" s="57"/>
    </row>
    <row r="46" spans="1:10" ht="12.75">
      <c r="A46" s="54" t="s">
        <v>39</v>
      </c>
      <c r="B46" s="55">
        <v>2613378</v>
      </c>
      <c r="C46" s="55">
        <v>2483617</v>
      </c>
      <c r="D46" s="56">
        <f t="shared" si="4"/>
        <v>5.224678362243451</v>
      </c>
      <c r="E46" s="56">
        <f>ROUND(B46/$B$34*100,1)</f>
        <v>5.2</v>
      </c>
      <c r="F46" s="55">
        <f t="shared" si="6"/>
        <v>41597.73975328293</v>
      </c>
      <c r="G46" s="55">
        <f t="shared" si="5"/>
        <v>19031.29915525779</v>
      </c>
      <c r="H46" s="71"/>
      <c r="I46" s="69"/>
      <c r="J46" s="57"/>
    </row>
    <row r="47" spans="1:10" ht="12.75">
      <c r="A47" s="54" t="s">
        <v>40</v>
      </c>
      <c r="B47" s="55">
        <v>1073359</v>
      </c>
      <c r="C47" s="55">
        <v>1262853</v>
      </c>
      <c r="D47" s="56">
        <f t="shared" si="4"/>
        <v>-15.005230220777877</v>
      </c>
      <c r="E47" s="56">
        <f>ROUND(B47/$B$34*100,1)</f>
        <v>2.1</v>
      </c>
      <c r="F47" s="55">
        <f t="shared" si="6"/>
        <v>17084.90250696379</v>
      </c>
      <c r="G47" s="55">
        <f t="shared" si="5"/>
        <v>7816.47975531605</v>
      </c>
      <c r="H47" s="71"/>
      <c r="I47" s="69"/>
      <c r="J47" s="57"/>
    </row>
    <row r="48" spans="1:10" ht="12.75">
      <c r="A48" s="59" t="s">
        <v>41</v>
      </c>
      <c r="B48" s="60">
        <v>60000</v>
      </c>
      <c r="C48" s="55">
        <v>60000</v>
      </c>
      <c r="D48" s="56">
        <f t="shared" si="4"/>
        <v>0</v>
      </c>
      <c r="E48" s="56">
        <f>ROUND(B48/$B$34*100,1)</f>
        <v>0.1</v>
      </c>
      <c r="F48" s="55">
        <f t="shared" si="6"/>
        <v>955.033824114604</v>
      </c>
      <c r="G48" s="55">
        <f t="shared" si="5"/>
        <v>436.9356248179435</v>
      </c>
      <c r="H48" s="71"/>
      <c r="I48" s="69"/>
      <c r="J48" s="57"/>
    </row>
    <row r="49" spans="1:10" ht="13.5" thickBot="1">
      <c r="A49" s="72"/>
      <c r="B49" s="62"/>
      <c r="C49" s="63"/>
      <c r="D49" s="64"/>
      <c r="E49" s="64"/>
      <c r="F49" s="63"/>
      <c r="G49" s="63"/>
      <c r="H49" s="57"/>
      <c r="I49" s="69"/>
      <c r="J49" s="57"/>
    </row>
    <row r="50" spans="1:10" ht="12.75">
      <c r="A50" s="55"/>
      <c r="B50" s="55"/>
      <c r="C50" s="55"/>
      <c r="D50" s="55"/>
      <c r="E50" s="55"/>
      <c r="F50" s="55"/>
      <c r="G50" s="55"/>
      <c r="H50" s="57"/>
      <c r="I50" s="57"/>
      <c r="J50" s="57"/>
    </row>
    <row r="51" spans="1:10" ht="12.75">
      <c r="A51" s="73" t="s">
        <v>80</v>
      </c>
      <c r="B51" s="55"/>
      <c r="C51" s="55"/>
      <c r="D51" s="70" t="s">
        <v>42</v>
      </c>
      <c r="E51" s="55">
        <v>62825</v>
      </c>
      <c r="F51" s="44" t="s">
        <v>43</v>
      </c>
      <c r="G51" s="55"/>
      <c r="H51" s="57"/>
      <c r="I51" s="57"/>
      <c r="J51" s="57"/>
    </row>
    <row r="52" spans="1:10" ht="12.75">
      <c r="A52" s="55"/>
      <c r="B52" s="44"/>
      <c r="C52" s="44"/>
      <c r="D52" s="70" t="s">
        <v>44</v>
      </c>
      <c r="E52" s="55">
        <v>137320</v>
      </c>
      <c r="F52" s="55" t="s">
        <v>45</v>
      </c>
      <c r="G52" s="55"/>
      <c r="H52" s="57"/>
      <c r="I52" s="57"/>
      <c r="J52" s="57"/>
    </row>
    <row r="53" spans="1:10" ht="12">
      <c r="A53" s="57"/>
      <c r="E53" s="57"/>
      <c r="F53" s="57"/>
      <c r="G53" s="57"/>
      <c r="H53" s="57"/>
      <c r="I53" s="57"/>
      <c r="J53" s="57"/>
    </row>
    <row r="54" spans="1:10" ht="12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2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2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2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2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2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2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2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2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2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2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2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2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2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2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2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2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2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</sheetData>
  <sheetProtection/>
  <mergeCells count="13">
    <mergeCell ref="A1:G1"/>
    <mergeCell ref="A2:G2"/>
    <mergeCell ref="A4:A5"/>
    <mergeCell ref="B4:B5"/>
    <mergeCell ref="C4:C5"/>
    <mergeCell ref="D4:D5"/>
    <mergeCell ref="E4:G4"/>
    <mergeCell ref="A30:G30"/>
    <mergeCell ref="A32:A33"/>
    <mergeCell ref="B32:B33"/>
    <mergeCell ref="C32:C33"/>
    <mergeCell ref="D32:D33"/>
    <mergeCell ref="E32:G3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2020-04-30T07:35:58Z</cp:lastPrinted>
  <dcterms:created xsi:type="dcterms:W3CDTF">2014-10-31T00:49:45Z</dcterms:created>
  <dcterms:modified xsi:type="dcterms:W3CDTF">2023-06-05T04:45:48Z</dcterms:modified>
  <cp:category/>
  <cp:version/>
  <cp:contentType/>
  <cp:contentStatus/>
</cp:coreProperties>
</file>