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2022" sheetId="1" r:id="rId1"/>
  </sheets>
  <definedNames/>
  <calcPr fullCalcOnLoad="1"/>
</workbook>
</file>

<file path=xl/sharedStrings.xml><?xml version="1.0" encoding="utf-8"?>
<sst xmlns="http://schemas.openxmlformats.org/spreadsheetml/2006/main" count="190" uniqueCount="89">
  <si>
    <t>年　度</t>
  </si>
  <si>
    <t>奉仕人口
(4月1日)</t>
  </si>
  <si>
    <t>登　　録　　者　　数</t>
  </si>
  <si>
    <t>貸　　出　　点　　数</t>
  </si>
  <si>
    <t>総　数
(人)</t>
  </si>
  <si>
    <t>登録率
(％)</t>
  </si>
  <si>
    <t>一　般
(人)</t>
  </si>
  <si>
    <t>児　童
(人)</t>
  </si>
  <si>
    <t>総　数</t>
  </si>
  <si>
    <t>人　口
１　人
当たり</t>
  </si>
  <si>
    <t>登録者
１　人
当たり</t>
  </si>
  <si>
    <t>資　　　料　　　別</t>
  </si>
  <si>
    <t>一般図書</t>
  </si>
  <si>
    <t>児童図書</t>
  </si>
  <si>
    <t>雑誌
その他</t>
  </si>
  <si>
    <t>平成９年度</t>
  </si>
  <si>
    <t>10</t>
  </si>
  <si>
    <t>11</t>
  </si>
  <si>
    <t>12</t>
  </si>
  <si>
    <t>13</t>
  </si>
  <si>
    <t>14</t>
  </si>
  <si>
    <t>15</t>
  </si>
  <si>
    <t>16</t>
  </si>
  <si>
    <t>17</t>
  </si>
  <si>
    <t>18</t>
  </si>
  <si>
    <t>19</t>
  </si>
  <si>
    <t>20</t>
  </si>
  <si>
    <t>21</t>
  </si>
  <si>
    <t>22</t>
  </si>
  <si>
    <t>23</t>
  </si>
  <si>
    <t>24</t>
  </si>
  <si>
    <t>25</t>
  </si>
  <si>
    <t>リ　　ク　　エ　　ス　　ト　　(件)</t>
  </si>
  <si>
    <t>受　付　方　法　別</t>
  </si>
  <si>
    <t>資　　料　　別</t>
  </si>
  <si>
    <t>窓　口　受　付</t>
  </si>
  <si>
    <t>雑　誌
その他</t>
  </si>
  <si>
    <t>小計</t>
  </si>
  <si>
    <t>‐</t>
  </si>
  <si>
    <t>レファ
レンス
(件)</t>
  </si>
  <si>
    <t>複写
サービス
(件)</t>
  </si>
  <si>
    <t>障害者サービス</t>
  </si>
  <si>
    <t>相互貸借</t>
  </si>
  <si>
    <t>登 録 者
(人)</t>
  </si>
  <si>
    <t>貸　出　数</t>
  </si>
  <si>
    <t>貸　　出
(冊)</t>
  </si>
  <si>
    <t>借　　受
(冊)</t>
  </si>
  <si>
    <t>録音資料(本)</t>
  </si>
  <si>
    <t>点字資料(冊)</t>
  </si>
  <si>
    <t>10</t>
  </si>
  <si>
    <t>11</t>
  </si>
  <si>
    <t>15</t>
  </si>
  <si>
    <t>16</t>
  </si>
  <si>
    <t>17</t>
  </si>
  <si>
    <t>18</t>
  </si>
  <si>
    <t>22</t>
  </si>
  <si>
    <t>　資料：市立図書館</t>
  </si>
  <si>
    <t>利用者入力(ホームページ、利用者端末機)</t>
  </si>
  <si>
    <t>26</t>
  </si>
  <si>
    <t>27</t>
  </si>
  <si>
    <t>分館・分室</t>
  </si>
  <si>
    <t>分館・分室</t>
  </si>
  <si>
    <t xml:space="preserve"> 館  別</t>
  </si>
  <si>
    <t>28</t>
  </si>
  <si>
    <t>　　　　２　登録者数の数値は、平成27年度までは3年間の有効登録者数。平成27年2月より貸出券の有効期間を1年間とし、更新手続(年1回)を
　　　　　　行っており、1年を経過したので、平成28年度からは年度内の新規登録者及び更新手続済み登録者の集計とした。</t>
  </si>
  <si>
    <t>16-10 図　書　館　利　用　状　況</t>
  </si>
  <si>
    <t>29</t>
  </si>
  <si>
    <t>30</t>
  </si>
  <si>
    <t>新曽配本所</t>
  </si>
  <si>
    <t>‐</t>
  </si>
  <si>
    <t>-</t>
  </si>
  <si>
    <t>２</t>
  </si>
  <si>
    <t>令和元年度</t>
  </si>
  <si>
    <t>２</t>
  </si>
  <si>
    <t>令和元年度</t>
  </si>
  <si>
    <t>中央図書館</t>
  </si>
  <si>
    <t>中央図書館</t>
  </si>
  <si>
    <t>開館日数
(中央図書館)</t>
  </si>
  <si>
    <t>　　注）１　本館（令和2年度より「中央図書館」）は昭和58年11月１日開館。</t>
  </si>
  <si>
    <t>-</t>
  </si>
  <si>
    <t>３</t>
  </si>
  <si>
    <t>４</t>
  </si>
  <si>
    <t>　　　　３　令和元年度までの登録者数一般欄には「団体貸出し」を含む。令和2年度からは個人登録者数のみ。</t>
  </si>
  <si>
    <t>　　　　４　貸出点数中央図書館欄の数値には「団体貸出し」を含む（令和2～3年度を除く）。ただし、令和元年度の団体貸出は新曽配本所で実施したため、貸出点数新曽配本所欄に含む。</t>
  </si>
  <si>
    <t>　　　　５　奉仕人口は翌年度の4月1日人口。</t>
  </si>
  <si>
    <t>　　　　６　利用者入力(ホームページ、館内利用者端末機)によるリクエスト受付は、平成12年9月より開始。</t>
  </si>
  <si>
    <t xml:space="preserve">        ７　平成22年度より「分館・分室」の中に戸田公園駅前配本所含む。</t>
  </si>
  <si>
    <t xml:space="preserve">        ８　本館（令和2年度より「中央図書館」）は施設改修工事のため平成30年7月1日から令和2年3月31日まで休館し、その間代替窓口として新曽配本所を開設した。</t>
  </si>
  <si>
    <t>　　　　９　令和2年度は新型コロナウィルス感染症緊急事態宣言のため、令和2年4月11日から5月19日まで休館したほか、サービスを一部休止した。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</si>
</sst>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47">
    <font>
      <sz val="11"/>
      <color theme="1"/>
      <name val="Calibri"/>
      <family val="3"/>
    </font>
    <font>
      <sz val="11"/>
      <color indexed="8"/>
      <name val="ＭＳ Ｐゴシック"/>
      <family val="3"/>
    </font>
    <font>
      <sz val="14"/>
      <name val="ＭＳ 明朝"/>
      <family val="1"/>
    </font>
    <font>
      <sz val="6"/>
      <name val="ＭＳ Ｐゴシック"/>
      <family val="3"/>
    </font>
    <font>
      <sz val="6"/>
      <name val="ＭＳ 明朝"/>
      <family val="1"/>
    </font>
    <font>
      <sz val="10"/>
      <name val="ＭＳ 明朝"/>
      <family val="1"/>
    </font>
    <font>
      <sz val="11"/>
      <name val="ＭＳ 明朝"/>
      <family val="1"/>
    </font>
    <font>
      <b/>
      <sz val="10"/>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b/>
      <sz val="11"/>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b/>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bottom/>
    </border>
    <border>
      <left/>
      <right/>
      <top style="thin"/>
      <bottom/>
    </border>
    <border>
      <left/>
      <right style="thin"/>
      <top/>
      <bottom/>
    </border>
    <border>
      <left style="thin"/>
      <right style="thin"/>
      <top/>
      <bottom style="medium"/>
    </border>
    <border>
      <left/>
      <right/>
      <top/>
      <bottom style="medium"/>
    </border>
    <border>
      <left/>
      <right/>
      <top style="medium"/>
      <bottom/>
    </border>
    <border>
      <left style="thin"/>
      <right style="thin"/>
      <top style="thin"/>
      <bottom style="thin"/>
    </border>
    <border>
      <left style="thin"/>
      <right/>
      <top/>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medium"/>
      <bottom style="thin"/>
    </border>
    <border>
      <left/>
      <right style="thin"/>
      <top style="medium"/>
      <bottom style="thin"/>
    </border>
    <border>
      <left style="thin"/>
      <right style="thin"/>
      <top style="medium"/>
      <bottom style="thin"/>
    </border>
    <border>
      <left style="thin"/>
      <right>
        <color indexed="63"/>
      </right>
      <top style="medium"/>
      <bottom>
        <color indexed="63"/>
      </bottom>
    </border>
    <border>
      <left/>
      <right/>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protection/>
    </xf>
    <xf numFmtId="0" fontId="43" fillId="32" borderId="0" applyNumberFormat="0" applyBorder="0" applyAlignment="0" applyProtection="0"/>
  </cellStyleXfs>
  <cellXfs count="96">
    <xf numFmtId="0" fontId="0" fillId="0" borderId="0" xfId="0" applyFont="1" applyAlignment="1">
      <alignment vertical="center"/>
    </xf>
    <xf numFmtId="176" fontId="2"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horizontal="center" vertical="center"/>
    </xf>
    <xf numFmtId="176" fontId="7" fillId="0" borderId="0" xfId="0" applyNumberFormat="1" applyFont="1" applyAlignment="1">
      <alignment vertical="center"/>
    </xf>
    <xf numFmtId="176" fontId="5" fillId="0" borderId="0" xfId="0" applyNumberFormat="1" applyFont="1" applyBorder="1" applyAlignment="1">
      <alignment vertical="center"/>
    </xf>
    <xf numFmtId="176" fontId="5" fillId="0" borderId="0" xfId="0" applyNumberFormat="1" applyFont="1" applyAlignment="1">
      <alignment horizontal="center" vertical="center"/>
    </xf>
    <xf numFmtId="176" fontId="6" fillId="33" borderId="0" xfId="0" applyNumberFormat="1" applyFont="1" applyFill="1" applyAlignment="1">
      <alignment horizontal="center" vertical="center"/>
    </xf>
    <xf numFmtId="176" fontId="6" fillId="33" borderId="0" xfId="0" applyNumberFormat="1" applyFont="1" applyFill="1" applyAlignment="1">
      <alignment vertical="center"/>
    </xf>
    <xf numFmtId="176" fontId="6" fillId="34" borderId="10" xfId="0" applyNumberFormat="1" applyFont="1" applyFill="1" applyBorder="1" applyAlignment="1">
      <alignment horizontal="center" vertical="center"/>
    </xf>
    <xf numFmtId="176" fontId="6" fillId="33" borderId="11" xfId="0" applyNumberFormat="1" applyFont="1" applyFill="1" applyBorder="1" applyAlignment="1">
      <alignment vertical="center"/>
    </xf>
    <xf numFmtId="176" fontId="6" fillId="34" borderId="0" xfId="0" applyNumberFormat="1" applyFont="1" applyFill="1" applyBorder="1" applyAlignment="1">
      <alignment vertical="center"/>
    </xf>
    <xf numFmtId="177" fontId="6" fillId="34" borderId="0" xfId="0" applyNumberFormat="1" applyFont="1" applyFill="1" applyBorder="1" applyAlignment="1">
      <alignment vertical="center"/>
    </xf>
    <xf numFmtId="176" fontId="6" fillId="34" borderId="12" xfId="0" applyNumberFormat="1" applyFont="1" applyFill="1" applyBorder="1" applyAlignment="1">
      <alignment vertical="center"/>
    </xf>
    <xf numFmtId="49" fontId="6" fillId="34" borderId="13" xfId="0" applyNumberFormat="1" applyFont="1" applyFill="1" applyBorder="1" applyAlignment="1">
      <alignment horizontal="center" vertical="center"/>
    </xf>
    <xf numFmtId="49" fontId="6" fillId="33" borderId="13" xfId="60" applyNumberFormat="1" applyFont="1" applyFill="1" applyBorder="1" applyAlignment="1">
      <alignment horizontal="center" vertical="center"/>
      <protection/>
    </xf>
    <xf numFmtId="176" fontId="6" fillId="33" borderId="11" xfId="60" applyNumberFormat="1" applyFont="1" applyFill="1" applyBorder="1" applyAlignment="1">
      <alignment vertical="center"/>
      <protection/>
    </xf>
    <xf numFmtId="176" fontId="6" fillId="34" borderId="0" xfId="60" applyNumberFormat="1" applyFont="1" applyFill="1" applyBorder="1" applyAlignment="1">
      <alignment vertical="center"/>
      <protection/>
    </xf>
    <xf numFmtId="177" fontId="6" fillId="34" borderId="0" xfId="60" applyNumberFormat="1" applyFont="1" applyFill="1" applyBorder="1" applyAlignment="1">
      <alignment vertical="center"/>
      <protection/>
    </xf>
    <xf numFmtId="176" fontId="6" fillId="33" borderId="0" xfId="60" applyNumberFormat="1" applyFont="1" applyFill="1" applyBorder="1" applyAlignment="1">
      <alignment vertical="center"/>
      <protection/>
    </xf>
    <xf numFmtId="177" fontId="6" fillId="33" borderId="0" xfId="60" applyNumberFormat="1" applyFont="1" applyFill="1" applyBorder="1" applyAlignment="1">
      <alignment vertical="center"/>
      <protection/>
    </xf>
    <xf numFmtId="49" fontId="8" fillId="33" borderId="13" xfId="60" applyNumberFormat="1" applyFont="1" applyFill="1" applyBorder="1" applyAlignment="1">
      <alignment horizontal="center" vertical="center"/>
      <protection/>
    </xf>
    <xf numFmtId="49" fontId="8" fillId="33" borderId="13" xfId="0" applyNumberFormat="1" applyFont="1" applyFill="1" applyBorder="1" applyAlignment="1">
      <alignment horizontal="center" vertical="center"/>
    </xf>
    <xf numFmtId="176" fontId="8" fillId="33" borderId="14" xfId="0" applyNumberFormat="1" applyFont="1" applyFill="1" applyBorder="1" applyAlignment="1">
      <alignment vertical="center"/>
    </xf>
    <xf numFmtId="176" fontId="8" fillId="33" borderId="15" xfId="0" applyNumberFormat="1" applyFont="1" applyFill="1" applyBorder="1" applyAlignment="1">
      <alignment vertical="center"/>
    </xf>
    <xf numFmtId="177" fontId="8" fillId="33" borderId="15" xfId="0" applyNumberFormat="1" applyFont="1" applyFill="1" applyBorder="1" applyAlignment="1">
      <alignment vertical="center"/>
    </xf>
    <xf numFmtId="176" fontId="6" fillId="33" borderId="16" xfId="0" applyNumberFormat="1" applyFont="1" applyFill="1" applyBorder="1" applyAlignment="1">
      <alignment vertical="center"/>
    </xf>
    <xf numFmtId="176" fontId="6" fillId="33" borderId="15" xfId="0" applyNumberFormat="1" applyFont="1" applyFill="1" applyBorder="1" applyAlignment="1">
      <alignment vertical="center"/>
    </xf>
    <xf numFmtId="176" fontId="6" fillId="33" borderId="0" xfId="0" applyNumberFormat="1" applyFont="1" applyFill="1" applyBorder="1" applyAlignment="1">
      <alignment horizontal="center" vertical="center"/>
    </xf>
    <xf numFmtId="176" fontId="6" fillId="35" borderId="17" xfId="0" applyNumberFormat="1" applyFont="1" applyFill="1" applyBorder="1" applyAlignment="1">
      <alignment horizontal="center" vertical="center"/>
    </xf>
    <xf numFmtId="176" fontId="8" fillId="33" borderId="0" xfId="0" applyNumberFormat="1" applyFont="1" applyFill="1" applyBorder="1" applyAlignment="1">
      <alignment horizontal="right" vertical="center"/>
    </xf>
    <xf numFmtId="176" fontId="8" fillId="33" borderId="0" xfId="0" applyNumberFormat="1" applyFont="1" applyFill="1" applyAlignment="1">
      <alignment vertical="center"/>
    </xf>
    <xf numFmtId="176" fontId="6" fillId="0" borderId="0" xfId="0" applyNumberFormat="1" applyFont="1" applyFill="1" applyBorder="1" applyAlignment="1">
      <alignment vertical="center"/>
    </xf>
    <xf numFmtId="176" fontId="8" fillId="33" borderId="18" xfId="0" applyNumberFormat="1" applyFont="1" applyFill="1" applyBorder="1" applyAlignment="1">
      <alignment vertical="center"/>
    </xf>
    <xf numFmtId="176" fontId="8" fillId="33" borderId="0" xfId="0" applyNumberFormat="1" applyFont="1" applyFill="1" applyBorder="1" applyAlignment="1">
      <alignment vertical="center"/>
    </xf>
    <xf numFmtId="176" fontId="6" fillId="36" borderId="17" xfId="0" applyNumberFormat="1" applyFont="1" applyFill="1" applyBorder="1" applyAlignment="1">
      <alignment horizontal="center" vertical="center" shrinkToFit="1"/>
    </xf>
    <xf numFmtId="176" fontId="6" fillId="33" borderId="0" xfId="0" applyNumberFormat="1" applyFont="1" applyFill="1" applyBorder="1" applyAlignment="1">
      <alignment vertical="center"/>
    </xf>
    <xf numFmtId="176" fontId="5" fillId="33" borderId="0" xfId="0" applyNumberFormat="1" applyFont="1" applyFill="1" applyAlignment="1">
      <alignment vertical="center"/>
    </xf>
    <xf numFmtId="176" fontId="7" fillId="33" borderId="0" xfId="0" applyNumberFormat="1" applyFont="1" applyFill="1" applyAlignment="1">
      <alignment vertical="center"/>
    </xf>
    <xf numFmtId="176" fontId="8" fillId="33" borderId="15" xfId="0" applyNumberFormat="1" applyFont="1" applyFill="1" applyBorder="1" applyAlignment="1">
      <alignment horizontal="right" vertical="center"/>
    </xf>
    <xf numFmtId="176" fontId="6" fillId="33" borderId="0" xfId="60" applyNumberFormat="1" applyFont="1" applyFill="1" applyBorder="1" applyAlignment="1">
      <alignment horizontal="right" vertical="center"/>
      <protection/>
    </xf>
    <xf numFmtId="176" fontId="44" fillId="35" borderId="17" xfId="0" applyNumberFormat="1" applyFont="1" applyFill="1" applyBorder="1" applyAlignment="1">
      <alignment horizontal="center" vertical="center"/>
    </xf>
    <xf numFmtId="176" fontId="44" fillId="33" borderId="0" xfId="0" applyNumberFormat="1" applyFont="1" applyFill="1" applyBorder="1" applyAlignment="1">
      <alignment vertical="center"/>
    </xf>
    <xf numFmtId="176" fontId="44" fillId="0" borderId="0" xfId="0" applyNumberFormat="1" applyFont="1" applyFill="1" applyBorder="1" applyAlignment="1">
      <alignment vertical="center"/>
    </xf>
    <xf numFmtId="176" fontId="44" fillId="0" borderId="0" xfId="0" applyNumberFormat="1" applyFont="1" applyFill="1" applyAlignment="1">
      <alignment vertical="center"/>
    </xf>
    <xf numFmtId="176" fontId="45" fillId="0" borderId="0" xfId="0" applyNumberFormat="1" applyFont="1" applyFill="1" applyAlignment="1">
      <alignment vertical="center"/>
    </xf>
    <xf numFmtId="176" fontId="44" fillId="0" borderId="0" xfId="0" applyNumberFormat="1" applyFont="1" applyFill="1" applyBorder="1" applyAlignment="1">
      <alignment horizontal="left" vertical="center"/>
    </xf>
    <xf numFmtId="176" fontId="45" fillId="0" borderId="0" xfId="0" applyNumberFormat="1" applyFont="1" applyFill="1" applyBorder="1" applyAlignment="1">
      <alignment vertical="center"/>
    </xf>
    <xf numFmtId="176" fontId="6" fillId="0" borderId="11" xfId="60" applyNumberFormat="1" applyFont="1" applyFill="1" applyBorder="1" applyAlignment="1">
      <alignment vertical="center"/>
      <protection/>
    </xf>
    <xf numFmtId="177" fontId="6" fillId="0" borderId="0" xfId="60" applyNumberFormat="1" applyFont="1" applyFill="1" applyBorder="1" applyAlignment="1">
      <alignment vertical="center"/>
      <protection/>
    </xf>
    <xf numFmtId="176" fontId="6" fillId="0" borderId="0" xfId="60" applyNumberFormat="1" applyFont="1" applyFill="1" applyBorder="1" applyAlignment="1">
      <alignment vertical="center"/>
      <protection/>
    </xf>
    <xf numFmtId="176" fontId="6" fillId="0" borderId="0" xfId="60" applyNumberFormat="1" applyFont="1" applyFill="1" applyBorder="1" applyAlignment="1">
      <alignment horizontal="right" vertical="center"/>
      <protection/>
    </xf>
    <xf numFmtId="176" fontId="6" fillId="36" borderId="19" xfId="0" applyNumberFormat="1" applyFont="1" applyFill="1" applyBorder="1" applyAlignment="1">
      <alignment horizontal="center" vertical="center"/>
    </xf>
    <xf numFmtId="176" fontId="6" fillId="36" borderId="20" xfId="0" applyNumberFormat="1" applyFont="1" applyFill="1" applyBorder="1" applyAlignment="1">
      <alignment horizontal="center" vertical="center"/>
    </xf>
    <xf numFmtId="176" fontId="6" fillId="36" borderId="21" xfId="0" applyNumberFormat="1" applyFont="1" applyFill="1" applyBorder="1" applyAlignment="1">
      <alignment horizontal="center" vertical="center"/>
    </xf>
    <xf numFmtId="176" fontId="6" fillId="35" borderId="22" xfId="0" applyNumberFormat="1" applyFont="1" applyFill="1" applyBorder="1" applyAlignment="1">
      <alignment horizontal="center" vertical="center" wrapText="1"/>
    </xf>
    <xf numFmtId="176" fontId="6" fillId="35" borderId="10" xfId="0" applyNumberFormat="1" applyFont="1" applyFill="1" applyBorder="1" applyAlignment="1">
      <alignment horizontal="center" vertical="center" wrapText="1"/>
    </xf>
    <xf numFmtId="176" fontId="6" fillId="35" borderId="23" xfId="0" applyNumberFormat="1" applyFont="1" applyFill="1" applyBorder="1" applyAlignment="1">
      <alignment horizontal="center" vertical="center" wrapText="1"/>
    </xf>
    <xf numFmtId="176" fontId="6" fillId="35" borderId="24" xfId="0" applyNumberFormat="1" applyFont="1" applyFill="1" applyBorder="1" applyAlignment="1">
      <alignment horizontal="center" vertical="center" wrapText="1"/>
    </xf>
    <xf numFmtId="176" fontId="6" fillId="35" borderId="17" xfId="0" applyNumberFormat="1" applyFont="1" applyFill="1" applyBorder="1" applyAlignment="1">
      <alignment horizontal="center" vertical="center" wrapText="1"/>
    </xf>
    <xf numFmtId="176" fontId="6" fillId="35" borderId="17" xfId="0" applyNumberFormat="1" applyFont="1" applyFill="1" applyBorder="1" applyAlignment="1">
      <alignment horizontal="center" vertical="center"/>
    </xf>
    <xf numFmtId="176" fontId="6" fillId="36" borderId="25" xfId="0" applyNumberFormat="1" applyFont="1" applyFill="1" applyBorder="1" applyAlignment="1">
      <alignment horizontal="center" vertical="center"/>
    </xf>
    <xf numFmtId="176" fontId="6" fillId="36" borderId="26" xfId="0" applyNumberFormat="1" applyFont="1" applyFill="1" applyBorder="1" applyAlignment="1">
      <alignment horizontal="center" vertical="center"/>
    </xf>
    <xf numFmtId="176" fontId="44" fillId="35" borderId="27" xfId="0" applyNumberFormat="1" applyFont="1" applyFill="1" applyBorder="1" applyAlignment="1">
      <alignment horizontal="center" vertical="center" wrapText="1"/>
    </xf>
    <xf numFmtId="176" fontId="44" fillId="36" borderId="19" xfId="0" applyNumberFormat="1" applyFont="1" applyFill="1" applyBorder="1" applyAlignment="1">
      <alignment horizontal="center" vertical="center"/>
    </xf>
    <xf numFmtId="176" fontId="6" fillId="35" borderId="23" xfId="0" applyNumberFormat="1" applyFont="1" applyFill="1" applyBorder="1" applyAlignment="1">
      <alignment horizontal="center" vertical="center"/>
    </xf>
    <xf numFmtId="176" fontId="44" fillId="36" borderId="17" xfId="0" applyNumberFormat="1" applyFont="1" applyFill="1" applyBorder="1" applyAlignment="1">
      <alignment horizontal="center" vertical="center"/>
    </xf>
    <xf numFmtId="176" fontId="2" fillId="33" borderId="0" xfId="0" applyNumberFormat="1" applyFont="1" applyFill="1" applyAlignment="1">
      <alignment horizontal="center" vertical="center"/>
    </xf>
    <xf numFmtId="176" fontId="6" fillId="35" borderId="28" xfId="0" applyNumberFormat="1" applyFont="1" applyFill="1" applyBorder="1" applyAlignment="1">
      <alignment horizontal="center" vertical="center"/>
    </xf>
    <xf numFmtId="176" fontId="6" fillId="35" borderId="29" xfId="0" applyNumberFormat="1" applyFont="1" applyFill="1" applyBorder="1" applyAlignment="1">
      <alignment horizontal="center" vertical="center" wrapText="1"/>
    </xf>
    <xf numFmtId="176" fontId="6" fillId="35" borderId="29" xfId="0" applyNumberFormat="1" applyFont="1" applyFill="1" applyBorder="1" applyAlignment="1">
      <alignment horizontal="center" vertical="center"/>
    </xf>
    <xf numFmtId="176" fontId="6" fillId="35" borderId="30" xfId="0" applyNumberFormat="1" applyFont="1" applyFill="1" applyBorder="1" applyAlignment="1">
      <alignment horizontal="center" vertical="center"/>
    </xf>
    <xf numFmtId="176" fontId="6" fillId="35" borderId="16" xfId="0" applyNumberFormat="1" applyFont="1" applyFill="1" applyBorder="1" applyAlignment="1">
      <alignment horizontal="center" vertical="center"/>
    </xf>
    <xf numFmtId="49" fontId="6" fillId="33" borderId="0" xfId="0" applyNumberFormat="1" applyFont="1" applyFill="1" applyBorder="1" applyAlignment="1">
      <alignment vertical="center" wrapText="1"/>
    </xf>
    <xf numFmtId="176" fontId="6" fillId="35" borderId="27" xfId="0" applyNumberFormat="1" applyFont="1" applyFill="1" applyBorder="1" applyAlignment="1">
      <alignment horizontal="center" vertical="center"/>
    </xf>
    <xf numFmtId="176" fontId="6" fillId="35" borderId="31" xfId="0" applyNumberFormat="1" applyFont="1" applyFill="1" applyBorder="1" applyAlignment="1">
      <alignment horizontal="center" vertical="center"/>
    </xf>
    <xf numFmtId="176" fontId="6" fillId="36" borderId="25" xfId="0" applyNumberFormat="1" applyFont="1" applyFill="1" applyBorder="1" applyAlignment="1">
      <alignment horizontal="center" vertical="center" shrinkToFit="1"/>
    </xf>
    <xf numFmtId="176" fontId="6" fillId="36" borderId="26" xfId="0" applyNumberFormat="1" applyFont="1" applyFill="1" applyBorder="1" applyAlignment="1">
      <alignment horizontal="center" vertical="center" shrinkToFit="1"/>
    </xf>
    <xf numFmtId="176" fontId="6" fillId="35" borderId="20" xfId="0" applyNumberFormat="1" applyFont="1" applyFill="1" applyBorder="1" applyAlignment="1">
      <alignment horizontal="center" vertical="center" wrapText="1"/>
    </xf>
    <xf numFmtId="176" fontId="6" fillId="35" borderId="25" xfId="0" applyNumberFormat="1" applyFont="1" applyFill="1" applyBorder="1" applyAlignment="1">
      <alignment horizontal="center" vertical="center" wrapText="1"/>
    </xf>
    <xf numFmtId="0" fontId="6" fillId="0" borderId="11" xfId="0" applyFont="1" applyBorder="1" applyAlignment="1">
      <alignment/>
    </xf>
    <xf numFmtId="0" fontId="6" fillId="0" borderId="26" xfId="0" applyFont="1" applyBorder="1" applyAlignment="1">
      <alignment/>
    </xf>
    <xf numFmtId="176" fontId="6" fillId="35" borderId="26" xfId="0" applyNumberFormat="1" applyFont="1" applyFill="1" applyBorder="1" applyAlignment="1">
      <alignment horizontal="center" vertical="center" wrapText="1"/>
    </xf>
    <xf numFmtId="176" fontId="6" fillId="35" borderId="11" xfId="0" applyNumberFormat="1" applyFont="1" applyFill="1" applyBorder="1" applyAlignment="1">
      <alignment horizontal="center" vertical="center"/>
    </xf>
    <xf numFmtId="176" fontId="6" fillId="36" borderId="22" xfId="0" applyNumberFormat="1" applyFont="1" applyFill="1" applyBorder="1" applyAlignment="1">
      <alignment horizontal="center" vertical="center"/>
    </xf>
    <xf numFmtId="176" fontId="6" fillId="36" borderId="12" xfId="0" applyNumberFormat="1" applyFont="1" applyFill="1" applyBorder="1" applyAlignment="1">
      <alignment horizontal="center" vertical="center"/>
    </xf>
    <xf numFmtId="176" fontId="6" fillId="36" borderId="10" xfId="0" applyNumberFormat="1" applyFont="1" applyFill="1" applyBorder="1" applyAlignment="1">
      <alignment horizontal="center" vertical="center"/>
    </xf>
    <xf numFmtId="176" fontId="8" fillId="0" borderId="0" xfId="0" applyNumberFormat="1" applyFont="1" applyFill="1" applyBorder="1" applyAlignment="1">
      <alignment vertical="center"/>
    </xf>
    <xf numFmtId="176" fontId="46" fillId="0" borderId="0" xfId="60" applyNumberFormat="1" applyFont="1" applyFill="1" applyBorder="1" applyAlignment="1">
      <alignment vertical="center"/>
      <protection/>
    </xf>
    <xf numFmtId="176" fontId="46" fillId="0" borderId="11" xfId="60" applyNumberFormat="1" applyFont="1" applyFill="1" applyBorder="1" applyAlignment="1">
      <alignment vertical="center"/>
      <protection/>
    </xf>
    <xf numFmtId="176" fontId="46" fillId="0" borderId="0" xfId="0" applyNumberFormat="1" applyFont="1" applyFill="1" applyBorder="1" applyAlignment="1">
      <alignment vertical="center"/>
    </xf>
    <xf numFmtId="177" fontId="46" fillId="0" borderId="0" xfId="60" applyNumberFormat="1" applyFont="1" applyFill="1" applyBorder="1" applyAlignment="1">
      <alignment vertical="center"/>
      <protection/>
    </xf>
    <xf numFmtId="176" fontId="46" fillId="0" borderId="0" xfId="60" applyNumberFormat="1" applyFont="1" applyFill="1" applyBorder="1" applyAlignment="1">
      <alignment horizontal="right" vertical="center"/>
      <protection/>
    </xf>
    <xf numFmtId="176" fontId="44" fillId="0" borderId="0" xfId="60" applyNumberFormat="1" applyFont="1" applyFill="1" applyBorder="1" applyAlignment="1">
      <alignment horizontal="right" vertical="center"/>
      <protection/>
    </xf>
    <xf numFmtId="176" fontId="8" fillId="0" borderId="0" xfId="60" applyNumberFormat="1" applyFont="1" applyFill="1" applyBorder="1" applyAlignment="1">
      <alignment horizontal="right" vertical="center"/>
      <protection/>
    </xf>
    <xf numFmtId="176" fontId="8" fillId="0" borderId="0" xfId="60" applyNumberFormat="1"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19-kyouiku-bunka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68"/>
  <sheetViews>
    <sheetView showGridLines="0" tabSelected="1" zoomScalePageLayoutView="0" workbookViewId="0" topLeftCell="A91">
      <selection activeCell="E107" sqref="E107"/>
    </sheetView>
  </sheetViews>
  <sheetFormatPr defaultColWidth="9.00390625" defaultRowHeight="15"/>
  <cols>
    <col min="1" max="1" width="10.7109375" style="2" customWidth="1"/>
    <col min="2" max="3" width="9.7109375" style="2" customWidth="1"/>
    <col min="4" max="4" width="10.8515625" style="2" customWidth="1"/>
    <col min="5" max="5" width="11.7109375" style="2" customWidth="1"/>
    <col min="6" max="8" width="9.7109375" style="2" customWidth="1"/>
    <col min="9" max="11" width="10.8515625" style="2" customWidth="1"/>
    <col min="12" max="14" width="9.7109375" style="2" customWidth="1"/>
    <col min="15" max="16384" width="9.00390625" style="2" customWidth="1"/>
  </cols>
  <sheetData>
    <row r="1" spans="1:14" s="1" customFormat="1" ht="15.75">
      <c r="A1" s="67" t="s">
        <v>65</v>
      </c>
      <c r="B1" s="67"/>
      <c r="C1" s="67"/>
      <c r="D1" s="67"/>
      <c r="E1" s="67"/>
      <c r="F1" s="67"/>
      <c r="G1" s="67"/>
      <c r="H1" s="67"/>
      <c r="I1" s="67"/>
      <c r="J1" s="67"/>
      <c r="K1" s="67"/>
      <c r="L1" s="67"/>
      <c r="M1" s="67"/>
      <c r="N1" s="67"/>
    </row>
    <row r="2" spans="1:14" ht="13.5" thickBot="1">
      <c r="A2" s="8"/>
      <c r="B2" s="8"/>
      <c r="C2" s="8"/>
      <c r="D2" s="8"/>
      <c r="E2" s="8"/>
      <c r="F2" s="8"/>
      <c r="G2" s="8"/>
      <c r="H2" s="8"/>
      <c r="I2" s="8"/>
      <c r="J2" s="8"/>
      <c r="K2" s="8"/>
      <c r="L2" s="8"/>
      <c r="M2" s="8"/>
      <c r="N2" s="8"/>
    </row>
    <row r="3" spans="1:15" s="3" customFormat="1" ht="12.75">
      <c r="A3" s="68" t="s">
        <v>0</v>
      </c>
      <c r="B3" s="69" t="s">
        <v>1</v>
      </c>
      <c r="C3" s="68" t="s">
        <v>2</v>
      </c>
      <c r="D3" s="70"/>
      <c r="E3" s="70"/>
      <c r="F3" s="70"/>
      <c r="G3" s="71" t="s">
        <v>3</v>
      </c>
      <c r="H3" s="72"/>
      <c r="I3" s="72"/>
      <c r="J3" s="72"/>
      <c r="K3" s="72"/>
      <c r="L3" s="72"/>
      <c r="M3" s="72"/>
      <c r="N3" s="72"/>
      <c r="O3" s="72"/>
    </row>
    <row r="4" spans="1:15" s="3" customFormat="1" ht="12.75">
      <c r="A4" s="53"/>
      <c r="B4" s="60"/>
      <c r="C4" s="78" t="s">
        <v>4</v>
      </c>
      <c r="D4" s="59" t="s">
        <v>5</v>
      </c>
      <c r="E4" s="59" t="s">
        <v>6</v>
      </c>
      <c r="F4" s="59" t="s">
        <v>7</v>
      </c>
      <c r="G4" s="60" t="s">
        <v>8</v>
      </c>
      <c r="H4" s="59" t="s">
        <v>9</v>
      </c>
      <c r="I4" s="59" t="s">
        <v>10</v>
      </c>
      <c r="J4" s="52" t="s">
        <v>62</v>
      </c>
      <c r="K4" s="54"/>
      <c r="L4" s="53"/>
      <c r="M4" s="52" t="s">
        <v>11</v>
      </c>
      <c r="N4" s="54"/>
      <c r="O4" s="54"/>
    </row>
    <row r="5" spans="1:15" s="3" customFormat="1" ht="12.75">
      <c r="A5" s="53"/>
      <c r="B5" s="60"/>
      <c r="C5" s="53"/>
      <c r="D5" s="60"/>
      <c r="E5" s="60"/>
      <c r="F5" s="60"/>
      <c r="G5" s="60"/>
      <c r="H5" s="60"/>
      <c r="I5" s="60"/>
      <c r="J5" s="66" t="s">
        <v>75</v>
      </c>
      <c r="K5" s="61" t="s">
        <v>68</v>
      </c>
      <c r="L5" s="76" t="s">
        <v>60</v>
      </c>
      <c r="M5" s="60" t="s">
        <v>12</v>
      </c>
      <c r="N5" s="60" t="s">
        <v>13</v>
      </c>
      <c r="O5" s="55" t="s">
        <v>14</v>
      </c>
    </row>
    <row r="6" spans="1:15" s="3" customFormat="1" ht="12.75">
      <c r="A6" s="53"/>
      <c r="B6" s="60"/>
      <c r="C6" s="53"/>
      <c r="D6" s="60"/>
      <c r="E6" s="60"/>
      <c r="F6" s="60"/>
      <c r="G6" s="60"/>
      <c r="H6" s="60"/>
      <c r="I6" s="60"/>
      <c r="J6" s="66"/>
      <c r="K6" s="62"/>
      <c r="L6" s="77"/>
      <c r="M6" s="60"/>
      <c r="N6" s="60"/>
      <c r="O6" s="65"/>
    </row>
    <row r="7" spans="1:15" ht="12.75">
      <c r="A7" s="9" t="s">
        <v>15</v>
      </c>
      <c r="B7" s="10">
        <v>104175</v>
      </c>
      <c r="C7" s="11">
        <f aca="true" t="shared" si="0" ref="C7:C25">SUM(E7:F7)</f>
        <v>32754</v>
      </c>
      <c r="D7" s="12">
        <f aca="true" t="shared" si="1" ref="D7:D23">C7/B7*100</f>
        <v>31.44132469402448</v>
      </c>
      <c r="E7" s="11">
        <v>24943</v>
      </c>
      <c r="F7" s="11">
        <v>7811</v>
      </c>
      <c r="G7" s="11">
        <f aca="true" t="shared" si="2" ref="G7:G28">SUM(J7:L7)</f>
        <v>549783</v>
      </c>
      <c r="H7" s="12">
        <f aca="true" t="shared" si="3" ref="H7:H13">G7/B7</f>
        <v>5.277494600431965</v>
      </c>
      <c r="I7" s="12">
        <f aca="true" t="shared" si="4" ref="I7:I16">G7/C7</f>
        <v>16.785217072723942</v>
      </c>
      <c r="J7" s="11">
        <v>415457</v>
      </c>
      <c r="K7" s="30" t="s">
        <v>38</v>
      </c>
      <c r="L7" s="8">
        <v>134326</v>
      </c>
      <c r="M7" s="11">
        <v>294407</v>
      </c>
      <c r="N7" s="11">
        <v>148961</v>
      </c>
      <c r="O7" s="13">
        <v>106415</v>
      </c>
    </row>
    <row r="8" spans="1:15" ht="12.75">
      <c r="A8" s="14" t="s">
        <v>16</v>
      </c>
      <c r="B8" s="10">
        <v>105378</v>
      </c>
      <c r="C8" s="11">
        <f t="shared" si="0"/>
        <v>33695</v>
      </c>
      <c r="D8" s="12">
        <f t="shared" si="1"/>
        <v>31.975364876919283</v>
      </c>
      <c r="E8" s="11">
        <v>25952</v>
      </c>
      <c r="F8" s="11">
        <v>7743</v>
      </c>
      <c r="G8" s="11">
        <f t="shared" si="2"/>
        <v>591953</v>
      </c>
      <c r="H8" s="12">
        <f t="shared" si="3"/>
        <v>5.617424889445615</v>
      </c>
      <c r="I8" s="12">
        <f t="shared" si="4"/>
        <v>17.567977444724736</v>
      </c>
      <c r="J8" s="11">
        <v>443185</v>
      </c>
      <c r="K8" s="30" t="s">
        <v>38</v>
      </c>
      <c r="L8" s="8">
        <v>148768</v>
      </c>
      <c r="M8" s="11">
        <v>316608</v>
      </c>
      <c r="N8" s="11">
        <v>170035</v>
      </c>
      <c r="O8" s="11">
        <v>105310</v>
      </c>
    </row>
    <row r="9" spans="1:15" ht="12.75">
      <c r="A9" s="14" t="s">
        <v>17</v>
      </c>
      <c r="B9" s="10">
        <v>106299</v>
      </c>
      <c r="C9" s="11">
        <f t="shared" si="0"/>
        <v>33716</v>
      </c>
      <c r="D9" s="12">
        <f t="shared" si="1"/>
        <v>31.718078250971317</v>
      </c>
      <c r="E9" s="11">
        <v>26160</v>
      </c>
      <c r="F9" s="11">
        <v>7556</v>
      </c>
      <c r="G9" s="11">
        <f t="shared" si="2"/>
        <v>616506</v>
      </c>
      <c r="H9" s="12">
        <f t="shared" si="3"/>
        <v>5.799734710580532</v>
      </c>
      <c r="I9" s="12">
        <f t="shared" si="4"/>
        <v>18.285265156009018</v>
      </c>
      <c r="J9" s="11">
        <v>447565</v>
      </c>
      <c r="K9" s="30" t="s">
        <v>38</v>
      </c>
      <c r="L9" s="8">
        <v>168941</v>
      </c>
      <c r="M9" s="11">
        <v>331303</v>
      </c>
      <c r="N9" s="11">
        <v>180204</v>
      </c>
      <c r="O9" s="11">
        <v>104999</v>
      </c>
    </row>
    <row r="10" spans="1:15" ht="12.75">
      <c r="A10" s="14" t="s">
        <v>18</v>
      </c>
      <c r="B10" s="10">
        <v>107411</v>
      </c>
      <c r="C10" s="11">
        <f t="shared" si="0"/>
        <v>35359</v>
      </c>
      <c r="D10" s="12">
        <f t="shared" si="1"/>
        <v>32.91934718045638</v>
      </c>
      <c r="E10" s="11">
        <v>27489</v>
      </c>
      <c r="F10" s="11">
        <v>7870</v>
      </c>
      <c r="G10" s="11">
        <f t="shared" si="2"/>
        <v>609173</v>
      </c>
      <c r="H10" s="12">
        <f t="shared" si="3"/>
        <v>5.671420990401356</v>
      </c>
      <c r="I10" s="12">
        <f t="shared" si="4"/>
        <v>17.228230436381118</v>
      </c>
      <c r="J10" s="11">
        <v>442584</v>
      </c>
      <c r="K10" s="30" t="s">
        <v>38</v>
      </c>
      <c r="L10" s="11">
        <v>166589</v>
      </c>
      <c r="M10" s="11">
        <v>317489</v>
      </c>
      <c r="N10" s="11">
        <v>192061</v>
      </c>
      <c r="O10" s="11">
        <v>96023</v>
      </c>
    </row>
    <row r="11" spans="1:15" ht="12.75">
      <c r="A11" s="14" t="s">
        <v>19</v>
      </c>
      <c r="B11" s="10">
        <v>109153</v>
      </c>
      <c r="C11" s="11">
        <f t="shared" si="0"/>
        <v>34200</v>
      </c>
      <c r="D11" s="12">
        <f t="shared" si="1"/>
        <v>31.332166775077187</v>
      </c>
      <c r="E11" s="11">
        <v>26502</v>
      </c>
      <c r="F11" s="11">
        <v>7698</v>
      </c>
      <c r="G11" s="11">
        <f t="shared" si="2"/>
        <v>624515</v>
      </c>
      <c r="H11" s="12">
        <f t="shared" si="3"/>
        <v>5.721464366531382</v>
      </c>
      <c r="I11" s="12">
        <f t="shared" si="4"/>
        <v>18.260672514619884</v>
      </c>
      <c r="J11" s="11">
        <v>445914</v>
      </c>
      <c r="K11" s="30" t="s">
        <v>38</v>
      </c>
      <c r="L11" s="11">
        <v>178601</v>
      </c>
      <c r="M11" s="11">
        <v>324144</v>
      </c>
      <c r="N11" s="11">
        <v>199911</v>
      </c>
      <c r="O11" s="11">
        <v>100460</v>
      </c>
    </row>
    <row r="12" spans="1:15" ht="12.75">
      <c r="A12" s="14" t="s">
        <v>20</v>
      </c>
      <c r="B12" s="10">
        <v>110843</v>
      </c>
      <c r="C12" s="11">
        <f t="shared" si="0"/>
        <v>36046</v>
      </c>
      <c r="D12" s="12">
        <f t="shared" si="1"/>
        <v>32.51987044738955</v>
      </c>
      <c r="E12" s="11">
        <v>27663</v>
      </c>
      <c r="F12" s="11">
        <v>8383</v>
      </c>
      <c r="G12" s="11">
        <f t="shared" si="2"/>
        <v>670681</v>
      </c>
      <c r="H12" s="12">
        <f t="shared" si="3"/>
        <v>6.050729410066491</v>
      </c>
      <c r="I12" s="12">
        <f t="shared" si="4"/>
        <v>18.606253121012042</v>
      </c>
      <c r="J12" s="11">
        <v>468640</v>
      </c>
      <c r="K12" s="30" t="s">
        <v>38</v>
      </c>
      <c r="L12" s="11">
        <v>202041</v>
      </c>
      <c r="M12" s="11">
        <v>329323</v>
      </c>
      <c r="N12" s="11">
        <v>239819</v>
      </c>
      <c r="O12" s="11">
        <v>101539</v>
      </c>
    </row>
    <row r="13" spans="1:15" ht="12.75">
      <c r="A13" s="14" t="s">
        <v>21</v>
      </c>
      <c r="B13" s="10">
        <v>113035</v>
      </c>
      <c r="C13" s="11">
        <f t="shared" si="0"/>
        <v>37062</v>
      </c>
      <c r="D13" s="12">
        <f t="shared" si="1"/>
        <v>32.78807449020215</v>
      </c>
      <c r="E13" s="11">
        <v>28100</v>
      </c>
      <c r="F13" s="11">
        <v>8962</v>
      </c>
      <c r="G13" s="11">
        <f t="shared" si="2"/>
        <v>684042</v>
      </c>
      <c r="H13" s="12">
        <f t="shared" si="3"/>
        <v>6.051594638828681</v>
      </c>
      <c r="I13" s="12">
        <f t="shared" si="4"/>
        <v>18.456694188117208</v>
      </c>
      <c r="J13" s="11">
        <v>450305</v>
      </c>
      <c r="K13" s="30" t="s">
        <v>38</v>
      </c>
      <c r="L13" s="11">
        <v>233737</v>
      </c>
      <c r="M13" s="11">
        <v>331462</v>
      </c>
      <c r="N13" s="11">
        <v>254885</v>
      </c>
      <c r="O13" s="11">
        <v>97695</v>
      </c>
    </row>
    <row r="14" spans="1:15" ht="12.75">
      <c r="A14" s="14" t="s">
        <v>22</v>
      </c>
      <c r="B14" s="10">
        <v>115741</v>
      </c>
      <c r="C14" s="11">
        <f t="shared" si="0"/>
        <v>37573</v>
      </c>
      <c r="D14" s="12">
        <f t="shared" si="1"/>
        <v>32.462999282881604</v>
      </c>
      <c r="E14" s="11">
        <v>28284</v>
      </c>
      <c r="F14" s="11">
        <v>9289</v>
      </c>
      <c r="G14" s="11">
        <f t="shared" si="2"/>
        <v>674873</v>
      </c>
      <c r="H14" s="12">
        <v>5.8</v>
      </c>
      <c r="I14" s="12">
        <f t="shared" si="4"/>
        <v>17.961647991909082</v>
      </c>
      <c r="J14" s="11">
        <v>441803</v>
      </c>
      <c r="K14" s="30" t="s">
        <v>38</v>
      </c>
      <c r="L14" s="11">
        <v>233070</v>
      </c>
      <c r="M14" s="11">
        <v>320653</v>
      </c>
      <c r="N14" s="11">
        <v>261621</v>
      </c>
      <c r="O14" s="11">
        <v>92599</v>
      </c>
    </row>
    <row r="15" spans="1:15" ht="12.75">
      <c r="A15" s="14" t="s">
        <v>23</v>
      </c>
      <c r="B15" s="10">
        <v>116865</v>
      </c>
      <c r="C15" s="11">
        <f t="shared" si="0"/>
        <v>36789</v>
      </c>
      <c r="D15" s="12">
        <f t="shared" si="1"/>
        <v>31.479912719804904</v>
      </c>
      <c r="E15" s="11">
        <v>27472</v>
      </c>
      <c r="F15" s="11">
        <v>9317</v>
      </c>
      <c r="G15" s="11">
        <f t="shared" si="2"/>
        <v>678439</v>
      </c>
      <c r="H15" s="12">
        <v>5.6</v>
      </c>
      <c r="I15" s="12">
        <f t="shared" si="4"/>
        <v>18.441354752779365</v>
      </c>
      <c r="J15" s="11">
        <v>423251</v>
      </c>
      <c r="K15" s="30" t="s">
        <v>38</v>
      </c>
      <c r="L15" s="11">
        <v>255188</v>
      </c>
      <c r="M15" s="11">
        <v>324451</v>
      </c>
      <c r="N15" s="11">
        <v>265666</v>
      </c>
      <c r="O15" s="11">
        <v>88322</v>
      </c>
    </row>
    <row r="16" spans="1:15" ht="12.75">
      <c r="A16" s="14" t="s">
        <v>24</v>
      </c>
      <c r="B16" s="10">
        <v>117603</v>
      </c>
      <c r="C16" s="11">
        <f t="shared" si="0"/>
        <v>36257</v>
      </c>
      <c r="D16" s="12">
        <f t="shared" si="1"/>
        <v>30.82999583343962</v>
      </c>
      <c r="E16" s="11">
        <f>26492+346</f>
        <v>26838</v>
      </c>
      <c r="F16" s="11">
        <v>9419</v>
      </c>
      <c r="G16" s="11">
        <f t="shared" si="2"/>
        <v>678688</v>
      </c>
      <c r="H16" s="12">
        <f aca="true" t="shared" si="5" ref="H16:H23">G16/B16</f>
        <v>5.771009242961489</v>
      </c>
      <c r="I16" s="12">
        <f t="shared" si="4"/>
        <v>18.71881291888463</v>
      </c>
      <c r="J16" s="11">
        <f>411993+12187</f>
        <v>424180</v>
      </c>
      <c r="K16" s="30" t="s">
        <v>38</v>
      </c>
      <c r="L16" s="11">
        <v>254508</v>
      </c>
      <c r="M16" s="11">
        <v>325101</v>
      </c>
      <c r="N16" s="11">
        <v>268314</v>
      </c>
      <c r="O16" s="11">
        <v>85273</v>
      </c>
    </row>
    <row r="17" spans="1:15" s="4" customFormat="1" ht="12.75">
      <c r="A17" s="14" t="s">
        <v>25</v>
      </c>
      <c r="B17" s="10">
        <v>119269</v>
      </c>
      <c r="C17" s="11">
        <f t="shared" si="0"/>
        <v>31504</v>
      </c>
      <c r="D17" s="12">
        <f t="shared" si="1"/>
        <v>26.414240079148815</v>
      </c>
      <c r="E17" s="11">
        <f>22469+490</f>
        <v>22959</v>
      </c>
      <c r="F17" s="11">
        <v>8545</v>
      </c>
      <c r="G17" s="11">
        <f t="shared" si="2"/>
        <v>688884</v>
      </c>
      <c r="H17" s="12">
        <f t="shared" si="5"/>
        <v>5.77588476469158</v>
      </c>
      <c r="I17" s="12">
        <f aca="true" t="shared" si="6" ref="I17:I23">G17/C17</f>
        <v>21.86655662772981</v>
      </c>
      <c r="J17" s="11">
        <f>413001+20073</f>
        <v>433074</v>
      </c>
      <c r="K17" s="30" t="s">
        <v>38</v>
      </c>
      <c r="L17" s="11">
        <f>122779+55413+24937+52681</f>
        <v>255810</v>
      </c>
      <c r="M17" s="11">
        <v>334258</v>
      </c>
      <c r="N17" s="11">
        <v>276450</v>
      </c>
      <c r="O17" s="11">
        <f>38714+9178+30284</f>
        <v>78176</v>
      </c>
    </row>
    <row r="18" spans="1:15" s="4" customFormat="1" ht="12.75">
      <c r="A18" s="15" t="s">
        <v>26</v>
      </c>
      <c r="B18" s="16">
        <v>120973</v>
      </c>
      <c r="C18" s="11">
        <f t="shared" si="0"/>
        <v>32135</v>
      </c>
      <c r="D18" s="18">
        <f t="shared" si="1"/>
        <v>26.563778694419415</v>
      </c>
      <c r="E18" s="17">
        <f>22769+530</f>
        <v>23299</v>
      </c>
      <c r="F18" s="17">
        <v>8836</v>
      </c>
      <c r="G18" s="11">
        <f t="shared" si="2"/>
        <v>727496</v>
      </c>
      <c r="H18" s="18">
        <f t="shared" si="5"/>
        <v>6.013705537599299</v>
      </c>
      <c r="I18" s="18">
        <f t="shared" si="6"/>
        <v>22.638742803796482</v>
      </c>
      <c r="J18" s="17">
        <f>448948+18687</f>
        <v>467635</v>
      </c>
      <c r="K18" s="30" t="s">
        <v>38</v>
      </c>
      <c r="L18" s="17">
        <f>127655+52572+27591+52043</f>
        <v>259861</v>
      </c>
      <c r="M18" s="17">
        <v>357965</v>
      </c>
      <c r="N18" s="17">
        <v>287154</v>
      </c>
      <c r="O18" s="17">
        <f>41537+9594+31246</f>
        <v>82377</v>
      </c>
    </row>
    <row r="19" spans="1:15" s="4" customFormat="1" ht="12.75">
      <c r="A19" s="15" t="s">
        <v>27</v>
      </c>
      <c r="B19" s="16">
        <v>123166</v>
      </c>
      <c r="C19" s="11">
        <f t="shared" si="0"/>
        <v>32204</v>
      </c>
      <c r="D19" s="18">
        <f t="shared" si="1"/>
        <v>26.146826234512773</v>
      </c>
      <c r="E19" s="17">
        <f>22989+492</f>
        <v>23481</v>
      </c>
      <c r="F19" s="17">
        <v>8723</v>
      </c>
      <c r="G19" s="11">
        <f t="shared" si="2"/>
        <v>794613</v>
      </c>
      <c r="H19" s="18">
        <f t="shared" si="5"/>
        <v>6.451561307503694</v>
      </c>
      <c r="I19" s="18">
        <f t="shared" si="6"/>
        <v>24.674357222705254</v>
      </c>
      <c r="J19" s="17">
        <f>492091+20820</f>
        <v>512911</v>
      </c>
      <c r="K19" s="30" t="s">
        <v>38</v>
      </c>
      <c r="L19" s="17">
        <f>133738+58705+33142+56117</f>
        <v>281702</v>
      </c>
      <c r="M19" s="17">
        <v>400092</v>
      </c>
      <c r="N19" s="17">
        <v>304580</v>
      </c>
      <c r="O19" s="17">
        <f>45305+8925+35711</f>
        <v>89941</v>
      </c>
    </row>
    <row r="20" spans="1:15" ht="12.75">
      <c r="A20" s="15" t="s">
        <v>28</v>
      </c>
      <c r="B20" s="16">
        <v>124429</v>
      </c>
      <c r="C20" s="11">
        <f t="shared" si="0"/>
        <v>34177</v>
      </c>
      <c r="D20" s="20">
        <f t="shared" si="1"/>
        <v>27.46706957381318</v>
      </c>
      <c r="E20" s="19">
        <v>25397</v>
      </c>
      <c r="F20" s="19">
        <v>8780</v>
      </c>
      <c r="G20" s="11">
        <f t="shared" si="2"/>
        <v>790943</v>
      </c>
      <c r="H20" s="20">
        <f t="shared" si="5"/>
        <v>6.35658086137476</v>
      </c>
      <c r="I20" s="20">
        <f t="shared" si="6"/>
        <v>23.142552008660797</v>
      </c>
      <c r="J20" s="19">
        <v>510031</v>
      </c>
      <c r="K20" s="30" t="s">
        <v>38</v>
      </c>
      <c r="L20" s="19">
        <v>280912</v>
      </c>
      <c r="M20" s="19">
        <v>395150</v>
      </c>
      <c r="N20" s="19">
        <v>307964</v>
      </c>
      <c r="O20" s="19">
        <v>87829</v>
      </c>
    </row>
    <row r="21" spans="1:15" ht="12.75">
      <c r="A21" s="15" t="s">
        <v>29</v>
      </c>
      <c r="B21" s="16">
        <v>126097</v>
      </c>
      <c r="C21" s="11">
        <f t="shared" si="0"/>
        <v>34031</v>
      </c>
      <c r="D21" s="20">
        <f t="shared" si="1"/>
        <v>26.987953718169344</v>
      </c>
      <c r="E21" s="19">
        <v>25525</v>
      </c>
      <c r="F21" s="19">
        <v>8506</v>
      </c>
      <c r="G21" s="11">
        <f t="shared" si="2"/>
        <v>768815</v>
      </c>
      <c r="H21" s="20">
        <f t="shared" si="5"/>
        <v>6.097012617270831</v>
      </c>
      <c r="I21" s="20">
        <f t="shared" si="6"/>
        <v>22.591607651846846</v>
      </c>
      <c r="J21" s="19">
        <v>494941</v>
      </c>
      <c r="K21" s="30" t="s">
        <v>38</v>
      </c>
      <c r="L21" s="19">
        <v>273874</v>
      </c>
      <c r="M21" s="19">
        <v>383914</v>
      </c>
      <c r="N21" s="19">
        <v>303263</v>
      </c>
      <c r="O21" s="19">
        <v>81638</v>
      </c>
    </row>
    <row r="22" spans="1:15" ht="12.75">
      <c r="A22" s="15" t="s">
        <v>30</v>
      </c>
      <c r="B22" s="16">
        <v>128345</v>
      </c>
      <c r="C22" s="11">
        <f t="shared" si="0"/>
        <v>32360</v>
      </c>
      <c r="D22" s="20">
        <f t="shared" si="1"/>
        <v>25.21329229810277</v>
      </c>
      <c r="E22" s="19">
        <v>24336</v>
      </c>
      <c r="F22" s="19">
        <v>8024</v>
      </c>
      <c r="G22" s="11">
        <f t="shared" si="2"/>
        <v>759674</v>
      </c>
      <c r="H22" s="20">
        <f t="shared" si="5"/>
        <v>5.918999571467529</v>
      </c>
      <c r="I22" s="20">
        <f t="shared" si="6"/>
        <v>23.475710754017307</v>
      </c>
      <c r="J22" s="19">
        <v>477746</v>
      </c>
      <c r="K22" s="30" t="s">
        <v>38</v>
      </c>
      <c r="L22" s="19">
        <v>281928</v>
      </c>
      <c r="M22" s="19">
        <v>374798</v>
      </c>
      <c r="N22" s="19">
        <v>305486</v>
      </c>
      <c r="O22" s="19">
        <v>79390</v>
      </c>
    </row>
    <row r="23" spans="1:15" ht="12.75">
      <c r="A23" s="15" t="s">
        <v>31</v>
      </c>
      <c r="B23" s="16">
        <v>130751</v>
      </c>
      <c r="C23" s="11">
        <f t="shared" si="0"/>
        <v>31299</v>
      </c>
      <c r="D23" s="20">
        <f t="shared" si="1"/>
        <v>23.937866631995167</v>
      </c>
      <c r="E23" s="19">
        <v>23586</v>
      </c>
      <c r="F23" s="19">
        <v>7713</v>
      </c>
      <c r="G23" s="11">
        <f t="shared" si="2"/>
        <v>747027</v>
      </c>
      <c r="H23" s="20">
        <f t="shared" si="5"/>
        <v>5.713355920796017</v>
      </c>
      <c r="I23" s="20">
        <f t="shared" si="6"/>
        <v>23.867439854308444</v>
      </c>
      <c r="J23" s="19">
        <v>467753</v>
      </c>
      <c r="K23" s="30" t="s">
        <v>38</v>
      </c>
      <c r="L23" s="19">
        <v>279274</v>
      </c>
      <c r="M23" s="19">
        <v>365341</v>
      </c>
      <c r="N23" s="19">
        <v>305892</v>
      </c>
      <c r="O23" s="19">
        <v>75794</v>
      </c>
    </row>
    <row r="24" spans="1:15" ht="12.75">
      <c r="A24" s="15" t="s">
        <v>58</v>
      </c>
      <c r="B24" s="16">
        <v>133319</v>
      </c>
      <c r="C24" s="11">
        <f t="shared" si="0"/>
        <v>30736</v>
      </c>
      <c r="D24" s="20">
        <f aca="true" t="shared" si="7" ref="D24:D29">C24/B24*100</f>
        <v>23.054478356423317</v>
      </c>
      <c r="E24" s="19">
        <v>23301</v>
      </c>
      <c r="F24" s="19">
        <v>7435</v>
      </c>
      <c r="G24" s="11">
        <f t="shared" si="2"/>
        <v>725903</v>
      </c>
      <c r="H24" s="20">
        <f aca="true" t="shared" si="8" ref="H24:H29">G24/B24</f>
        <v>5.444857822215888</v>
      </c>
      <c r="I24" s="20">
        <f aca="true" t="shared" si="9" ref="I24:I29">G24/C24</f>
        <v>23.61735424258199</v>
      </c>
      <c r="J24" s="19">
        <v>451533</v>
      </c>
      <c r="K24" s="30" t="s">
        <v>38</v>
      </c>
      <c r="L24" s="19">
        <v>274370</v>
      </c>
      <c r="M24" s="19">
        <v>343622</v>
      </c>
      <c r="N24" s="19">
        <v>308497</v>
      </c>
      <c r="O24" s="19">
        <v>73784</v>
      </c>
    </row>
    <row r="25" spans="1:15" ht="12.75">
      <c r="A25" s="15" t="s">
        <v>59</v>
      </c>
      <c r="B25" s="16">
        <v>135776</v>
      </c>
      <c r="C25" s="36">
        <f t="shared" si="0"/>
        <v>31103</v>
      </c>
      <c r="D25" s="20">
        <f t="shared" si="7"/>
        <v>22.90758307801084</v>
      </c>
      <c r="E25" s="19">
        <v>23655</v>
      </c>
      <c r="F25" s="19">
        <v>7448</v>
      </c>
      <c r="G25" s="36">
        <f t="shared" si="2"/>
        <v>755005</v>
      </c>
      <c r="H25" s="20">
        <f t="shared" si="8"/>
        <v>5.560666097101108</v>
      </c>
      <c r="I25" s="20">
        <f t="shared" si="9"/>
        <v>24.27434652605858</v>
      </c>
      <c r="J25" s="19">
        <v>449690</v>
      </c>
      <c r="K25" s="30" t="s">
        <v>38</v>
      </c>
      <c r="L25" s="19">
        <v>305315</v>
      </c>
      <c r="M25" s="19">
        <v>357486</v>
      </c>
      <c r="N25" s="19">
        <v>322912</v>
      </c>
      <c r="O25" s="19">
        <v>74607</v>
      </c>
    </row>
    <row r="26" spans="1:15" ht="12.75">
      <c r="A26" s="15" t="s">
        <v>63</v>
      </c>
      <c r="B26" s="16">
        <v>137788</v>
      </c>
      <c r="C26" s="36">
        <f aca="true" t="shared" si="10" ref="C26:C32">SUM(E26:F26)</f>
        <v>27900</v>
      </c>
      <c r="D26" s="20">
        <f t="shared" si="7"/>
        <v>20.248497692106714</v>
      </c>
      <c r="E26" s="19">
        <v>21851</v>
      </c>
      <c r="F26" s="19">
        <v>6049</v>
      </c>
      <c r="G26" s="36">
        <f t="shared" si="2"/>
        <v>751336</v>
      </c>
      <c r="H26" s="20">
        <f t="shared" si="8"/>
        <v>5.452840595697738</v>
      </c>
      <c r="I26" s="20">
        <f t="shared" si="9"/>
        <v>26.929605734767026</v>
      </c>
      <c r="J26" s="19">
        <v>419645</v>
      </c>
      <c r="K26" s="30" t="s">
        <v>38</v>
      </c>
      <c r="L26" s="19">
        <v>331691</v>
      </c>
      <c r="M26" s="19">
        <v>364757</v>
      </c>
      <c r="N26" s="19">
        <v>327636</v>
      </c>
      <c r="O26" s="19">
        <v>58943</v>
      </c>
    </row>
    <row r="27" spans="1:15" ht="12.75">
      <c r="A27" s="15" t="s">
        <v>66</v>
      </c>
      <c r="B27" s="16">
        <v>138960</v>
      </c>
      <c r="C27" s="36">
        <f t="shared" si="10"/>
        <v>26791</v>
      </c>
      <c r="D27" s="20">
        <f t="shared" si="7"/>
        <v>19.279648819804258</v>
      </c>
      <c r="E27" s="19">
        <v>20910</v>
      </c>
      <c r="F27" s="19">
        <v>5881</v>
      </c>
      <c r="G27" s="36">
        <f t="shared" si="2"/>
        <v>719679</v>
      </c>
      <c r="H27" s="20">
        <f t="shared" si="8"/>
        <v>5.179037132987911</v>
      </c>
      <c r="I27" s="20">
        <f t="shared" si="9"/>
        <v>26.86271509088873</v>
      </c>
      <c r="J27" s="19">
        <v>386468</v>
      </c>
      <c r="K27" s="30" t="s">
        <v>38</v>
      </c>
      <c r="L27" s="19">
        <v>333211</v>
      </c>
      <c r="M27" s="19">
        <v>349169</v>
      </c>
      <c r="N27" s="19">
        <v>307913</v>
      </c>
      <c r="O27" s="19">
        <v>62597</v>
      </c>
    </row>
    <row r="28" spans="1:15" ht="12.75">
      <c r="A28" s="15" t="s">
        <v>67</v>
      </c>
      <c r="B28" s="16">
        <v>139770</v>
      </c>
      <c r="C28" s="36">
        <f t="shared" si="10"/>
        <v>22841</v>
      </c>
      <c r="D28" s="20">
        <f t="shared" si="7"/>
        <v>16.341847320598127</v>
      </c>
      <c r="E28" s="19">
        <v>17880</v>
      </c>
      <c r="F28" s="19">
        <v>4961</v>
      </c>
      <c r="G28" s="36">
        <f t="shared" si="2"/>
        <v>522643</v>
      </c>
      <c r="H28" s="20">
        <f t="shared" si="8"/>
        <v>3.7393074336409815</v>
      </c>
      <c r="I28" s="20">
        <f t="shared" si="9"/>
        <v>22.88179151525765</v>
      </c>
      <c r="J28" s="19">
        <v>95069</v>
      </c>
      <c r="K28" s="19">
        <v>31733</v>
      </c>
      <c r="L28" s="19">
        <v>395841</v>
      </c>
      <c r="M28" s="19">
        <v>259311</v>
      </c>
      <c r="N28" s="19">
        <v>221682</v>
      </c>
      <c r="O28" s="19">
        <v>41650</v>
      </c>
    </row>
    <row r="29" spans="1:15" s="37" customFormat="1" ht="12.75">
      <c r="A29" s="15" t="s">
        <v>72</v>
      </c>
      <c r="B29" s="16">
        <v>140645</v>
      </c>
      <c r="C29" s="36">
        <f t="shared" si="10"/>
        <v>17874</v>
      </c>
      <c r="D29" s="20">
        <f t="shared" si="7"/>
        <v>12.70859255572541</v>
      </c>
      <c r="E29" s="19">
        <v>13571</v>
      </c>
      <c r="F29" s="19">
        <v>4303</v>
      </c>
      <c r="G29" s="36">
        <f>SUM(J29:L29)</f>
        <v>432728</v>
      </c>
      <c r="H29" s="20">
        <f t="shared" si="8"/>
        <v>3.07673930818728</v>
      </c>
      <c r="I29" s="20">
        <f t="shared" si="9"/>
        <v>24.20991384133378</v>
      </c>
      <c r="J29" s="40" t="s">
        <v>69</v>
      </c>
      <c r="K29" s="19">
        <v>36064</v>
      </c>
      <c r="L29" s="19">
        <v>396664</v>
      </c>
      <c r="M29" s="19">
        <v>211314</v>
      </c>
      <c r="N29" s="19">
        <v>192645</v>
      </c>
      <c r="O29" s="19">
        <v>28769</v>
      </c>
    </row>
    <row r="30" spans="1:15" ht="12.75">
      <c r="A30" s="15" t="s">
        <v>73</v>
      </c>
      <c r="B30" s="48">
        <v>140952</v>
      </c>
      <c r="C30" s="32">
        <f t="shared" si="10"/>
        <v>18772</v>
      </c>
      <c r="D30" s="49">
        <f>C30/B30*100</f>
        <v>13.318008967591805</v>
      </c>
      <c r="E30" s="50">
        <v>14421</v>
      </c>
      <c r="F30" s="50">
        <v>4351</v>
      </c>
      <c r="G30" s="32">
        <f>SUM(J30:L30)</f>
        <v>409060</v>
      </c>
      <c r="H30" s="49">
        <f>G30/B30</f>
        <v>2.9021227084397525</v>
      </c>
      <c r="I30" s="49">
        <f>G30/C30</f>
        <v>21.790965267419562</v>
      </c>
      <c r="J30" s="51">
        <v>202858</v>
      </c>
      <c r="K30" s="51" t="s">
        <v>79</v>
      </c>
      <c r="L30" s="50">
        <v>206202</v>
      </c>
      <c r="M30" s="50">
        <v>203326</v>
      </c>
      <c r="N30" s="50">
        <v>175732</v>
      </c>
      <c r="O30" s="50">
        <v>30002</v>
      </c>
    </row>
    <row r="31" spans="1:15" ht="12.75">
      <c r="A31" s="15" t="s">
        <v>80</v>
      </c>
      <c r="B31" s="16">
        <v>141206</v>
      </c>
      <c r="C31" s="36">
        <f>SUM(E31:F31)</f>
        <v>21801</v>
      </c>
      <c r="D31" s="20">
        <f>C31/B31*100</f>
        <v>15.439145645369177</v>
      </c>
      <c r="E31" s="19">
        <v>16808</v>
      </c>
      <c r="F31" s="19">
        <v>4993</v>
      </c>
      <c r="G31" s="36">
        <f>SUM(J31:L31)</f>
        <v>580621</v>
      </c>
      <c r="H31" s="20">
        <f>G31/B31</f>
        <v>4.1118720167698255</v>
      </c>
      <c r="I31" s="20">
        <f>G31/C31</f>
        <v>26.63276913903032</v>
      </c>
      <c r="J31" s="40">
        <v>302780</v>
      </c>
      <c r="K31" s="51" t="s">
        <v>79</v>
      </c>
      <c r="L31" s="19">
        <v>277841</v>
      </c>
      <c r="M31" s="19">
        <v>277977</v>
      </c>
      <c r="N31" s="19">
        <v>263395</v>
      </c>
      <c r="O31" s="19">
        <v>39249</v>
      </c>
    </row>
    <row r="32" spans="1:15" ht="12.75">
      <c r="A32" s="21" t="s">
        <v>81</v>
      </c>
      <c r="B32" s="89">
        <v>141927</v>
      </c>
      <c r="C32" s="90">
        <f t="shared" si="10"/>
        <v>23163</v>
      </c>
      <c r="D32" s="91">
        <f>C32/B32*100</f>
        <v>16.32036187617578</v>
      </c>
      <c r="E32" s="88">
        <v>17690</v>
      </c>
      <c r="F32" s="88">
        <v>5473</v>
      </c>
      <c r="G32" s="90">
        <f>SUM(J32:L32)</f>
        <v>574525</v>
      </c>
      <c r="H32" s="91">
        <f>G32/B32</f>
        <v>4.0480317346241375</v>
      </c>
      <c r="I32" s="91">
        <f>G32/C32</f>
        <v>24.803566032033846</v>
      </c>
      <c r="J32" s="92">
        <v>303984</v>
      </c>
      <c r="K32" s="93" t="s">
        <v>79</v>
      </c>
      <c r="L32" s="88">
        <v>270541</v>
      </c>
      <c r="M32" s="88">
        <v>286979</v>
      </c>
      <c r="N32" s="88">
        <v>250338</v>
      </c>
      <c r="O32" s="88">
        <v>37208</v>
      </c>
    </row>
    <row r="33" spans="1:14" ht="14.25" customHeight="1" thickBot="1">
      <c r="A33" s="22"/>
      <c r="B33" s="23"/>
      <c r="C33" s="24"/>
      <c r="D33" s="25"/>
      <c r="E33" s="24"/>
      <c r="F33" s="24"/>
      <c r="G33" s="24"/>
      <c r="H33" s="25"/>
      <c r="I33" s="25"/>
      <c r="J33" s="24"/>
      <c r="K33" s="24"/>
      <c r="L33" s="24"/>
      <c r="M33" s="24"/>
      <c r="N33" s="24"/>
    </row>
    <row r="34" spans="1:14" s="3" customFormat="1" ht="13.5" thickBot="1">
      <c r="A34" s="26"/>
      <c r="B34" s="36"/>
      <c r="C34" s="36"/>
      <c r="D34" s="36"/>
      <c r="E34" s="36"/>
      <c r="F34" s="27"/>
      <c r="G34" s="27"/>
      <c r="H34" s="27"/>
      <c r="I34" s="27"/>
      <c r="J34" s="27"/>
      <c r="K34" s="36"/>
      <c r="L34" s="36"/>
      <c r="M34" s="36"/>
      <c r="N34" s="8"/>
    </row>
    <row r="35" spans="1:15" s="3" customFormat="1" ht="12.75">
      <c r="A35" s="68" t="s">
        <v>0</v>
      </c>
      <c r="B35" s="74" t="s">
        <v>32</v>
      </c>
      <c r="C35" s="75"/>
      <c r="D35" s="75"/>
      <c r="E35" s="75"/>
      <c r="F35" s="75"/>
      <c r="G35" s="75"/>
      <c r="H35" s="75"/>
      <c r="I35" s="75"/>
      <c r="J35" s="75"/>
      <c r="K35" s="75"/>
      <c r="L35" s="28"/>
      <c r="M35" s="28"/>
      <c r="N35" s="28"/>
      <c r="O35" s="7"/>
    </row>
    <row r="36" spans="1:15" s="3" customFormat="1" ht="12.75">
      <c r="A36" s="53"/>
      <c r="B36" s="61" t="s">
        <v>8</v>
      </c>
      <c r="C36" s="52" t="s">
        <v>33</v>
      </c>
      <c r="D36" s="54"/>
      <c r="E36" s="54"/>
      <c r="F36" s="54"/>
      <c r="G36" s="54"/>
      <c r="H36" s="53"/>
      <c r="I36" s="52" t="s">
        <v>34</v>
      </c>
      <c r="J36" s="54"/>
      <c r="K36" s="54"/>
      <c r="L36" s="7"/>
      <c r="M36" s="7"/>
      <c r="N36" s="7"/>
      <c r="O36" s="7"/>
    </row>
    <row r="37" spans="1:16" s="3" customFormat="1" ht="22.5" customHeight="1">
      <c r="A37" s="53"/>
      <c r="B37" s="83"/>
      <c r="C37" s="84" t="s">
        <v>35</v>
      </c>
      <c r="D37" s="85"/>
      <c r="E37" s="85"/>
      <c r="F37" s="86"/>
      <c r="G37" s="55" t="s">
        <v>57</v>
      </c>
      <c r="H37" s="56"/>
      <c r="I37" s="61" t="s">
        <v>12</v>
      </c>
      <c r="J37" s="61" t="s">
        <v>13</v>
      </c>
      <c r="K37" s="55" t="s">
        <v>36</v>
      </c>
      <c r="L37" s="7"/>
      <c r="M37" s="7"/>
      <c r="N37" s="7"/>
      <c r="O37" s="7"/>
      <c r="P37" s="6"/>
    </row>
    <row r="38" spans="1:15" ht="22.5" customHeight="1">
      <c r="A38" s="53"/>
      <c r="B38" s="62"/>
      <c r="C38" s="29" t="s">
        <v>37</v>
      </c>
      <c r="D38" s="41" t="s">
        <v>76</v>
      </c>
      <c r="E38" s="29" t="s">
        <v>68</v>
      </c>
      <c r="F38" s="35" t="s">
        <v>61</v>
      </c>
      <c r="G38" s="57"/>
      <c r="H38" s="58"/>
      <c r="I38" s="62"/>
      <c r="J38" s="62"/>
      <c r="K38" s="57"/>
      <c r="L38" s="7"/>
      <c r="M38" s="7"/>
      <c r="N38" s="7"/>
      <c r="O38" s="7"/>
    </row>
    <row r="39" spans="1:15" ht="12.75">
      <c r="A39" s="9" t="s">
        <v>15</v>
      </c>
      <c r="B39" s="11">
        <f aca="true" t="shared" si="11" ref="B39:B60">SUM(D39:F39,H39)</f>
        <v>16994</v>
      </c>
      <c r="C39" s="11">
        <f aca="true" t="shared" si="12" ref="C39:C60">SUM(D39:F39)</f>
        <v>16994</v>
      </c>
      <c r="D39" s="11">
        <v>10229</v>
      </c>
      <c r="E39" s="30" t="s">
        <v>38</v>
      </c>
      <c r="F39" s="11">
        <v>6765</v>
      </c>
      <c r="G39" s="11"/>
      <c r="H39" s="30" t="s">
        <v>38</v>
      </c>
      <c r="I39" s="11">
        <v>12364</v>
      </c>
      <c r="J39" s="11">
        <v>1833</v>
      </c>
      <c r="K39" s="8">
        <v>2797</v>
      </c>
      <c r="L39" s="8"/>
      <c r="M39" s="8"/>
      <c r="N39" s="8"/>
      <c r="O39" s="8"/>
    </row>
    <row r="40" spans="1:15" ht="12.75">
      <c r="A40" s="14" t="s">
        <v>16</v>
      </c>
      <c r="B40" s="11">
        <f t="shared" si="11"/>
        <v>18131</v>
      </c>
      <c r="C40" s="11">
        <f t="shared" si="12"/>
        <v>18131</v>
      </c>
      <c r="D40" s="11">
        <v>10769</v>
      </c>
      <c r="E40" s="30" t="s">
        <v>38</v>
      </c>
      <c r="F40" s="11">
        <v>7362</v>
      </c>
      <c r="G40" s="11"/>
      <c r="H40" s="30" t="s">
        <v>38</v>
      </c>
      <c r="I40" s="11">
        <v>13871</v>
      </c>
      <c r="J40" s="11">
        <v>1615</v>
      </c>
      <c r="K40" s="8">
        <v>2645</v>
      </c>
      <c r="L40" s="8"/>
      <c r="M40" s="8"/>
      <c r="N40" s="8"/>
      <c r="O40" s="8"/>
    </row>
    <row r="41" spans="1:15" ht="12.75">
      <c r="A41" s="14" t="s">
        <v>17</v>
      </c>
      <c r="B41" s="11">
        <f t="shared" si="11"/>
        <v>19265</v>
      </c>
      <c r="C41" s="11">
        <f t="shared" si="12"/>
        <v>19265</v>
      </c>
      <c r="D41" s="11">
        <v>11035</v>
      </c>
      <c r="E41" s="30" t="s">
        <v>38</v>
      </c>
      <c r="F41" s="11">
        <v>8230</v>
      </c>
      <c r="G41" s="11"/>
      <c r="H41" s="30" t="s">
        <v>38</v>
      </c>
      <c r="I41" s="11">
        <v>14961</v>
      </c>
      <c r="J41" s="11">
        <v>1881</v>
      </c>
      <c r="K41" s="8">
        <v>2423</v>
      </c>
      <c r="L41" s="8"/>
      <c r="M41" s="8"/>
      <c r="N41" s="8"/>
      <c r="O41" s="8"/>
    </row>
    <row r="42" spans="1:15" ht="12.75">
      <c r="A42" s="14" t="s">
        <v>18</v>
      </c>
      <c r="B42" s="11">
        <f t="shared" si="11"/>
        <v>23166</v>
      </c>
      <c r="C42" s="11">
        <f t="shared" si="12"/>
        <v>18482</v>
      </c>
      <c r="D42" s="11">
        <v>10725</v>
      </c>
      <c r="E42" s="30" t="s">
        <v>38</v>
      </c>
      <c r="F42" s="11">
        <v>7757</v>
      </c>
      <c r="G42" s="11"/>
      <c r="H42" s="11">
        <v>4684</v>
      </c>
      <c r="I42" s="11">
        <v>17631</v>
      </c>
      <c r="J42" s="11">
        <v>2982</v>
      </c>
      <c r="K42" s="11">
        <v>2553</v>
      </c>
      <c r="L42" s="8"/>
      <c r="M42" s="8"/>
      <c r="N42" s="8"/>
      <c r="O42" s="8"/>
    </row>
    <row r="43" spans="1:15" ht="12.75">
      <c r="A43" s="14" t="s">
        <v>19</v>
      </c>
      <c r="B43" s="11">
        <f t="shared" si="11"/>
        <v>30173</v>
      </c>
      <c r="C43" s="11">
        <f t="shared" si="12"/>
        <v>16519</v>
      </c>
      <c r="D43" s="11">
        <v>9267</v>
      </c>
      <c r="E43" s="30" t="s">
        <v>38</v>
      </c>
      <c r="F43" s="11">
        <v>7252</v>
      </c>
      <c r="G43" s="11"/>
      <c r="H43" s="11">
        <v>13654</v>
      </c>
      <c r="I43" s="11">
        <v>21411</v>
      </c>
      <c r="J43" s="11">
        <v>5158</v>
      </c>
      <c r="K43" s="11">
        <v>3604</v>
      </c>
      <c r="L43" s="8"/>
      <c r="M43" s="8"/>
      <c r="N43" s="8"/>
      <c r="O43" s="8"/>
    </row>
    <row r="44" spans="1:15" ht="12.75">
      <c r="A44" s="14" t="s">
        <v>20</v>
      </c>
      <c r="B44" s="11">
        <f t="shared" si="11"/>
        <v>38204</v>
      </c>
      <c r="C44" s="11">
        <f t="shared" si="12"/>
        <v>20489</v>
      </c>
      <c r="D44" s="11">
        <v>11455</v>
      </c>
      <c r="E44" s="30" t="s">
        <v>38</v>
      </c>
      <c r="F44" s="11">
        <v>9034</v>
      </c>
      <c r="G44" s="11"/>
      <c r="H44" s="11">
        <v>17715</v>
      </c>
      <c r="I44" s="11">
        <v>25161</v>
      </c>
      <c r="J44" s="11">
        <v>7850</v>
      </c>
      <c r="K44" s="11">
        <v>5193</v>
      </c>
      <c r="L44" s="8"/>
      <c r="M44" s="8"/>
      <c r="N44" s="8"/>
      <c r="O44" s="8"/>
    </row>
    <row r="45" spans="1:15" ht="12.75">
      <c r="A45" s="14" t="s">
        <v>21</v>
      </c>
      <c r="B45" s="11">
        <f t="shared" si="11"/>
        <v>45600</v>
      </c>
      <c r="C45" s="11">
        <f t="shared" si="12"/>
        <v>22215</v>
      </c>
      <c r="D45" s="11">
        <v>11031</v>
      </c>
      <c r="E45" s="30" t="s">
        <v>38</v>
      </c>
      <c r="F45" s="11">
        <v>11184</v>
      </c>
      <c r="G45" s="11"/>
      <c r="H45" s="11">
        <v>23385</v>
      </c>
      <c r="I45" s="11">
        <v>29435</v>
      </c>
      <c r="J45" s="11">
        <v>9906</v>
      </c>
      <c r="K45" s="11">
        <v>6259</v>
      </c>
      <c r="L45" s="8"/>
      <c r="M45" s="8"/>
      <c r="N45" s="8"/>
      <c r="O45" s="8"/>
    </row>
    <row r="46" spans="1:15" ht="12.75">
      <c r="A46" s="14" t="s">
        <v>22</v>
      </c>
      <c r="B46" s="11">
        <f t="shared" si="11"/>
        <v>48939</v>
      </c>
      <c r="C46" s="11">
        <f t="shared" si="12"/>
        <v>21378</v>
      </c>
      <c r="D46" s="11">
        <v>10645</v>
      </c>
      <c r="E46" s="30" t="s">
        <v>38</v>
      </c>
      <c r="F46" s="11">
        <v>10733</v>
      </c>
      <c r="G46" s="11"/>
      <c r="H46" s="11">
        <v>27561</v>
      </c>
      <c r="I46" s="11">
        <v>31226</v>
      </c>
      <c r="J46" s="11">
        <v>11214</v>
      </c>
      <c r="K46" s="11">
        <v>6499</v>
      </c>
      <c r="L46" s="8"/>
      <c r="M46" s="8"/>
      <c r="N46" s="8"/>
      <c r="O46" s="8"/>
    </row>
    <row r="47" spans="1:15" ht="12.75">
      <c r="A47" s="14" t="s">
        <v>23</v>
      </c>
      <c r="B47" s="11">
        <f t="shared" si="11"/>
        <v>52720</v>
      </c>
      <c r="C47" s="11">
        <f t="shared" si="12"/>
        <v>21614</v>
      </c>
      <c r="D47" s="11">
        <v>9037</v>
      </c>
      <c r="E47" s="30" t="s">
        <v>38</v>
      </c>
      <c r="F47" s="11">
        <v>12577</v>
      </c>
      <c r="G47" s="11"/>
      <c r="H47" s="11">
        <v>31106</v>
      </c>
      <c r="I47" s="11">
        <v>35255</v>
      </c>
      <c r="J47" s="11">
        <v>11095</v>
      </c>
      <c r="K47" s="11">
        <v>6370</v>
      </c>
      <c r="L47" s="8"/>
      <c r="M47" s="8"/>
      <c r="N47" s="8"/>
      <c r="O47" s="8"/>
    </row>
    <row r="48" spans="1:15" s="4" customFormat="1" ht="12.75">
      <c r="A48" s="14" t="s">
        <v>24</v>
      </c>
      <c r="B48" s="11">
        <f t="shared" si="11"/>
        <v>55646</v>
      </c>
      <c r="C48" s="11">
        <f t="shared" si="12"/>
        <v>20572</v>
      </c>
      <c r="D48" s="11">
        <v>8812</v>
      </c>
      <c r="E48" s="30" t="s">
        <v>38</v>
      </c>
      <c r="F48" s="11">
        <v>11760</v>
      </c>
      <c r="G48" s="11"/>
      <c r="H48" s="11">
        <v>35074</v>
      </c>
      <c r="I48" s="11">
        <v>38681</v>
      </c>
      <c r="J48" s="11">
        <v>10966</v>
      </c>
      <c r="K48" s="11">
        <v>5999</v>
      </c>
      <c r="L48" s="8"/>
      <c r="M48" s="8"/>
      <c r="N48" s="8"/>
      <c r="O48" s="8"/>
    </row>
    <row r="49" spans="1:15" s="4" customFormat="1" ht="12.75">
      <c r="A49" s="14" t="s">
        <v>25</v>
      </c>
      <c r="B49" s="11">
        <f t="shared" si="11"/>
        <v>71714</v>
      </c>
      <c r="C49" s="11">
        <f t="shared" si="12"/>
        <v>20145</v>
      </c>
      <c r="D49" s="11">
        <v>8779</v>
      </c>
      <c r="E49" s="30" t="s">
        <v>38</v>
      </c>
      <c r="F49" s="11">
        <f>3476+4318+1059+2513</f>
        <v>11366</v>
      </c>
      <c r="G49" s="11"/>
      <c r="H49" s="11">
        <v>51569</v>
      </c>
      <c r="I49" s="11">
        <v>49198</v>
      </c>
      <c r="J49" s="11">
        <v>15666</v>
      </c>
      <c r="K49" s="11">
        <f>4330+44+2476</f>
        <v>6850</v>
      </c>
      <c r="L49" s="31"/>
      <c r="M49" s="31"/>
      <c r="N49" s="31"/>
      <c r="O49" s="31"/>
    </row>
    <row r="50" spans="1:15" s="4" customFormat="1" ht="12.75">
      <c r="A50" s="15" t="s">
        <v>26</v>
      </c>
      <c r="B50" s="11">
        <f t="shared" si="11"/>
        <v>87633</v>
      </c>
      <c r="C50" s="11">
        <f t="shared" si="12"/>
        <v>20268</v>
      </c>
      <c r="D50" s="17">
        <v>8401</v>
      </c>
      <c r="E50" s="30" t="s">
        <v>38</v>
      </c>
      <c r="F50" s="17">
        <f>3467+4145+1189+3066</f>
        <v>11867</v>
      </c>
      <c r="G50" s="17"/>
      <c r="H50" s="17">
        <v>67365</v>
      </c>
      <c r="I50" s="17">
        <v>60138</v>
      </c>
      <c r="J50" s="17">
        <v>17617</v>
      </c>
      <c r="K50" s="17">
        <f>6393+40+3445</f>
        <v>9878</v>
      </c>
      <c r="L50" s="31"/>
      <c r="M50" s="31"/>
      <c r="N50" s="31"/>
      <c r="O50" s="31"/>
    </row>
    <row r="51" spans="1:15" ht="12.75">
      <c r="A51" s="15" t="s">
        <v>27</v>
      </c>
      <c r="B51" s="11">
        <f t="shared" si="11"/>
        <v>101915</v>
      </c>
      <c r="C51" s="11">
        <f t="shared" si="12"/>
        <v>20758</v>
      </c>
      <c r="D51" s="17">
        <v>9596</v>
      </c>
      <c r="E51" s="30" t="s">
        <v>38</v>
      </c>
      <c r="F51" s="17">
        <f>3426+3422+1328+2986</f>
        <v>11162</v>
      </c>
      <c r="G51" s="17"/>
      <c r="H51" s="17">
        <v>81157</v>
      </c>
      <c r="I51" s="17">
        <v>70952</v>
      </c>
      <c r="J51" s="17">
        <v>19212</v>
      </c>
      <c r="K51" s="17">
        <f>7336+32+4383</f>
        <v>11751</v>
      </c>
      <c r="L51" s="31"/>
      <c r="M51" s="31"/>
      <c r="N51" s="31"/>
      <c r="O51" s="31"/>
    </row>
    <row r="52" spans="1:15" ht="12.75">
      <c r="A52" s="15" t="s">
        <v>28</v>
      </c>
      <c r="B52" s="11">
        <f t="shared" si="11"/>
        <v>111710</v>
      </c>
      <c r="C52" s="11">
        <f t="shared" si="12"/>
        <v>20121</v>
      </c>
      <c r="D52" s="19">
        <v>8167</v>
      </c>
      <c r="E52" s="30" t="s">
        <v>38</v>
      </c>
      <c r="F52" s="19">
        <v>11954</v>
      </c>
      <c r="G52" s="19"/>
      <c r="H52" s="19">
        <v>91589</v>
      </c>
      <c r="I52" s="19">
        <v>79111</v>
      </c>
      <c r="J52" s="19">
        <v>20313</v>
      </c>
      <c r="K52" s="19">
        <v>12286</v>
      </c>
      <c r="L52" s="31"/>
      <c r="M52" s="8"/>
      <c r="N52" s="8"/>
      <c r="O52" s="8"/>
    </row>
    <row r="53" spans="1:15" ht="12.75">
      <c r="A53" s="15" t="s">
        <v>29</v>
      </c>
      <c r="B53" s="11">
        <f t="shared" si="11"/>
        <v>118979</v>
      </c>
      <c r="C53" s="11">
        <f t="shared" si="12"/>
        <v>18176</v>
      </c>
      <c r="D53" s="19">
        <v>6806</v>
      </c>
      <c r="E53" s="30" t="s">
        <v>38</v>
      </c>
      <c r="F53" s="19">
        <v>11370</v>
      </c>
      <c r="G53" s="19"/>
      <c r="H53" s="19">
        <v>100803</v>
      </c>
      <c r="I53" s="19">
        <v>85389</v>
      </c>
      <c r="J53" s="19">
        <v>20705</v>
      </c>
      <c r="K53" s="19">
        <v>12885</v>
      </c>
      <c r="L53" s="31"/>
      <c r="M53" s="8"/>
      <c r="N53" s="8"/>
      <c r="O53" s="8"/>
    </row>
    <row r="54" spans="1:15" ht="12.75">
      <c r="A54" s="15" t="s">
        <v>30</v>
      </c>
      <c r="B54" s="11">
        <f t="shared" si="11"/>
        <v>119245</v>
      </c>
      <c r="C54" s="11">
        <f t="shared" si="12"/>
        <v>17309</v>
      </c>
      <c r="D54" s="19">
        <v>6304</v>
      </c>
      <c r="E54" s="30" t="s">
        <v>38</v>
      </c>
      <c r="F54" s="19">
        <v>11005</v>
      </c>
      <c r="G54" s="19"/>
      <c r="H54" s="19">
        <v>101936</v>
      </c>
      <c r="I54" s="19">
        <v>84634</v>
      </c>
      <c r="J54" s="19">
        <v>22126</v>
      </c>
      <c r="K54" s="36">
        <v>12485</v>
      </c>
      <c r="L54" s="31"/>
      <c r="M54" s="8"/>
      <c r="N54" s="8"/>
      <c r="O54" s="8"/>
    </row>
    <row r="55" spans="1:15" ht="12.75">
      <c r="A55" s="15" t="s">
        <v>31</v>
      </c>
      <c r="B55" s="11">
        <f t="shared" si="11"/>
        <v>118865</v>
      </c>
      <c r="C55" s="11">
        <f t="shared" si="12"/>
        <v>18005</v>
      </c>
      <c r="D55" s="19">
        <v>8215</v>
      </c>
      <c r="E55" s="30" t="s">
        <v>38</v>
      </c>
      <c r="F55" s="19">
        <v>9790</v>
      </c>
      <c r="G55" s="19"/>
      <c r="H55" s="19">
        <v>100860</v>
      </c>
      <c r="I55" s="19">
        <v>80849</v>
      </c>
      <c r="J55" s="19">
        <v>25314</v>
      </c>
      <c r="K55" s="36">
        <v>12702</v>
      </c>
      <c r="L55" s="31"/>
      <c r="M55" s="8"/>
      <c r="N55" s="8"/>
      <c r="O55" s="8"/>
    </row>
    <row r="56" spans="1:15" ht="12.75">
      <c r="A56" s="15" t="s">
        <v>58</v>
      </c>
      <c r="B56" s="11">
        <f t="shared" si="11"/>
        <v>114923</v>
      </c>
      <c r="C56" s="11">
        <f t="shared" si="12"/>
        <v>17728</v>
      </c>
      <c r="D56" s="19">
        <v>8574</v>
      </c>
      <c r="E56" s="30" t="s">
        <v>38</v>
      </c>
      <c r="F56" s="19">
        <v>9154</v>
      </c>
      <c r="G56" s="19"/>
      <c r="H56" s="19">
        <v>97195</v>
      </c>
      <c r="I56" s="19">
        <v>78029</v>
      </c>
      <c r="J56" s="19">
        <v>24969</v>
      </c>
      <c r="K56" s="36">
        <v>11925</v>
      </c>
      <c r="L56" s="8"/>
      <c r="M56" s="8"/>
      <c r="N56" s="8"/>
      <c r="O56" s="8"/>
    </row>
    <row r="57" spans="1:15" ht="12.75">
      <c r="A57" s="15" t="s">
        <v>59</v>
      </c>
      <c r="B57" s="11">
        <f t="shared" si="11"/>
        <v>115453</v>
      </c>
      <c r="C57" s="11">
        <f t="shared" si="12"/>
        <v>18744</v>
      </c>
      <c r="D57" s="19">
        <v>8363</v>
      </c>
      <c r="E57" s="30" t="s">
        <v>38</v>
      </c>
      <c r="F57" s="19">
        <v>10381</v>
      </c>
      <c r="G57" s="19"/>
      <c r="H57" s="19">
        <v>96709</v>
      </c>
      <c r="I57" s="19">
        <v>77739</v>
      </c>
      <c r="J57" s="19">
        <v>25529</v>
      </c>
      <c r="K57" s="36">
        <v>12185</v>
      </c>
      <c r="L57" s="31"/>
      <c r="M57" s="8"/>
      <c r="N57" s="8"/>
      <c r="O57" s="8"/>
    </row>
    <row r="58" spans="1:15" ht="12.75">
      <c r="A58" s="15" t="s">
        <v>63</v>
      </c>
      <c r="B58" s="36">
        <f t="shared" si="11"/>
        <v>122603</v>
      </c>
      <c r="C58" s="36">
        <f t="shared" si="12"/>
        <v>17176</v>
      </c>
      <c r="D58" s="19">
        <v>7670</v>
      </c>
      <c r="E58" s="30" t="s">
        <v>38</v>
      </c>
      <c r="F58" s="19">
        <v>9506</v>
      </c>
      <c r="G58" s="19"/>
      <c r="H58" s="19">
        <v>105427</v>
      </c>
      <c r="I58" s="19">
        <v>82717</v>
      </c>
      <c r="J58" s="19">
        <v>28019</v>
      </c>
      <c r="K58" s="36">
        <v>11867</v>
      </c>
      <c r="L58" s="8"/>
      <c r="M58" s="8"/>
      <c r="N58" s="8"/>
      <c r="O58" s="8"/>
    </row>
    <row r="59" spans="1:15" ht="12.75">
      <c r="A59" s="15" t="s">
        <v>66</v>
      </c>
      <c r="B59" s="36">
        <f t="shared" si="11"/>
        <v>122508</v>
      </c>
      <c r="C59" s="36">
        <f t="shared" si="12"/>
        <v>15991</v>
      </c>
      <c r="D59" s="19">
        <v>7193</v>
      </c>
      <c r="E59" s="30" t="s">
        <v>38</v>
      </c>
      <c r="F59" s="19">
        <v>8798</v>
      </c>
      <c r="G59" s="19"/>
      <c r="H59" s="19">
        <v>106517</v>
      </c>
      <c r="I59" s="19">
        <v>84450</v>
      </c>
      <c r="J59" s="19">
        <v>26957</v>
      </c>
      <c r="K59" s="36">
        <v>11101</v>
      </c>
      <c r="L59" s="31"/>
      <c r="M59" s="8"/>
      <c r="N59" s="8"/>
      <c r="O59" s="8"/>
    </row>
    <row r="60" spans="1:15" ht="12.75">
      <c r="A60" s="15" t="s">
        <v>67</v>
      </c>
      <c r="B60" s="36">
        <f t="shared" si="11"/>
        <v>116144</v>
      </c>
      <c r="C60" s="36">
        <f t="shared" si="12"/>
        <v>13550</v>
      </c>
      <c r="D60" s="19">
        <v>2219</v>
      </c>
      <c r="E60" s="19">
        <v>2797</v>
      </c>
      <c r="F60" s="19">
        <v>8534</v>
      </c>
      <c r="G60" s="19"/>
      <c r="H60" s="19">
        <v>102594</v>
      </c>
      <c r="I60" s="19">
        <v>78096</v>
      </c>
      <c r="J60" s="19">
        <v>28700</v>
      </c>
      <c r="K60" s="36">
        <v>9348</v>
      </c>
      <c r="L60" s="31"/>
      <c r="M60" s="8"/>
      <c r="N60" s="8"/>
      <c r="O60" s="8"/>
    </row>
    <row r="61" spans="1:15" s="37" customFormat="1" ht="12.75">
      <c r="A61" s="15" t="s">
        <v>72</v>
      </c>
      <c r="B61" s="36">
        <f>SUM(D61:F61,H61)</f>
        <v>109426</v>
      </c>
      <c r="C61" s="36">
        <f>SUM(D61:F61)</f>
        <v>13674</v>
      </c>
      <c r="D61" s="40" t="s">
        <v>70</v>
      </c>
      <c r="E61" s="19">
        <v>4435</v>
      </c>
      <c r="F61" s="19">
        <v>9239</v>
      </c>
      <c r="G61" s="19"/>
      <c r="H61" s="19">
        <v>95752</v>
      </c>
      <c r="I61" s="19">
        <v>69005</v>
      </c>
      <c r="J61" s="19">
        <v>31833</v>
      </c>
      <c r="K61" s="36">
        <v>8588</v>
      </c>
      <c r="L61" s="8"/>
      <c r="M61" s="8"/>
      <c r="N61" s="8"/>
      <c r="O61" s="8"/>
    </row>
    <row r="62" spans="1:15" ht="12.75">
      <c r="A62" s="15" t="s">
        <v>71</v>
      </c>
      <c r="B62" s="36">
        <v>135396</v>
      </c>
      <c r="C62" s="36">
        <f>SUM(D62:F62)</f>
        <v>12108</v>
      </c>
      <c r="D62" s="51">
        <v>4407</v>
      </c>
      <c r="E62" s="51" t="s">
        <v>70</v>
      </c>
      <c r="F62" s="50">
        <v>7701</v>
      </c>
      <c r="G62" s="50"/>
      <c r="H62" s="50">
        <v>123288</v>
      </c>
      <c r="I62" s="50">
        <v>82205</v>
      </c>
      <c r="J62" s="50">
        <v>43407</v>
      </c>
      <c r="K62" s="32">
        <v>9784</v>
      </c>
      <c r="L62" s="31"/>
      <c r="M62" s="8"/>
      <c r="N62" s="8"/>
      <c r="O62" s="8"/>
    </row>
    <row r="63" spans="1:15" ht="12.75">
      <c r="A63" s="15" t="s">
        <v>80</v>
      </c>
      <c r="B63" s="36">
        <f>SUM(D63:H63)</f>
        <v>132344</v>
      </c>
      <c r="C63" s="36">
        <f>SUM(D63:F63)</f>
        <v>12443</v>
      </c>
      <c r="D63" s="40">
        <v>4378</v>
      </c>
      <c r="E63" s="51" t="s">
        <v>70</v>
      </c>
      <c r="F63" s="19">
        <v>8065</v>
      </c>
      <c r="G63" s="19"/>
      <c r="H63" s="19">
        <v>119901</v>
      </c>
      <c r="I63" s="19">
        <v>84763</v>
      </c>
      <c r="J63" s="19">
        <v>38490</v>
      </c>
      <c r="K63" s="36">
        <v>9091</v>
      </c>
      <c r="L63" s="8"/>
      <c r="M63" s="8"/>
      <c r="N63" s="8"/>
      <c r="O63" s="8"/>
    </row>
    <row r="64" spans="1:15" ht="12.75">
      <c r="A64" s="21" t="s">
        <v>81</v>
      </c>
      <c r="B64" s="34">
        <f>SUM(D64:H64)</f>
        <v>126716</v>
      </c>
      <c r="C64" s="34">
        <f>SUM(D64:F64)</f>
        <v>11713</v>
      </c>
      <c r="D64" s="94">
        <v>4258</v>
      </c>
      <c r="E64" s="51" t="s">
        <v>79</v>
      </c>
      <c r="F64" s="95">
        <v>7455</v>
      </c>
      <c r="G64" s="95"/>
      <c r="H64" s="95">
        <v>115003</v>
      </c>
      <c r="I64" s="95">
        <v>85609</v>
      </c>
      <c r="J64" s="95">
        <v>32602</v>
      </c>
      <c r="K64" s="87">
        <v>8505</v>
      </c>
      <c r="L64" s="31"/>
      <c r="M64" s="8"/>
      <c r="N64" s="8"/>
      <c r="O64" s="8"/>
    </row>
    <row r="65" spans="1:14" s="3" customFormat="1" ht="14.25" customHeight="1" thickBot="1">
      <c r="A65" s="22"/>
      <c r="B65" s="24"/>
      <c r="C65" s="24"/>
      <c r="D65" s="39"/>
      <c r="E65" s="24"/>
      <c r="F65" s="24"/>
      <c r="G65" s="24"/>
      <c r="H65" s="24"/>
      <c r="I65" s="24"/>
      <c r="J65" s="24"/>
      <c r="K65" s="8"/>
      <c r="L65" s="8"/>
      <c r="M65" s="8"/>
      <c r="N65" s="8"/>
    </row>
    <row r="66" spans="1:14" s="3" customFormat="1" ht="13.5" thickBot="1">
      <c r="A66" s="26"/>
      <c r="B66" s="36"/>
      <c r="C66" s="36"/>
      <c r="D66" s="36"/>
      <c r="E66" s="36"/>
      <c r="F66" s="36"/>
      <c r="G66" s="36"/>
      <c r="H66" s="36"/>
      <c r="I66" s="36"/>
      <c r="J66" s="36"/>
      <c r="K66" s="8"/>
      <c r="L66" s="7"/>
      <c r="M66" s="7"/>
      <c r="N66" s="7"/>
    </row>
    <row r="67" spans="1:14" s="3" customFormat="1" ht="13.5" customHeight="1">
      <c r="A67" s="68" t="s">
        <v>0</v>
      </c>
      <c r="B67" s="69" t="s">
        <v>39</v>
      </c>
      <c r="C67" s="69" t="s">
        <v>40</v>
      </c>
      <c r="D67" s="74" t="s">
        <v>41</v>
      </c>
      <c r="E67" s="75"/>
      <c r="F67" s="68"/>
      <c r="G67" s="70" t="s">
        <v>42</v>
      </c>
      <c r="H67" s="70"/>
      <c r="I67" s="63" t="s">
        <v>77</v>
      </c>
      <c r="J67" s="7"/>
      <c r="K67" s="7"/>
      <c r="L67" s="7"/>
      <c r="M67" s="7"/>
      <c r="N67" s="7"/>
    </row>
    <row r="68" spans="1:14" s="3" customFormat="1" ht="12.75">
      <c r="A68" s="53"/>
      <c r="B68" s="60"/>
      <c r="C68" s="60"/>
      <c r="D68" s="59" t="s">
        <v>43</v>
      </c>
      <c r="E68" s="52" t="s">
        <v>44</v>
      </c>
      <c r="F68" s="53"/>
      <c r="G68" s="79" t="s">
        <v>45</v>
      </c>
      <c r="H68" s="79" t="s">
        <v>46</v>
      </c>
      <c r="I68" s="64"/>
      <c r="J68" s="7"/>
      <c r="K68" s="7"/>
      <c r="L68" s="7"/>
      <c r="M68" s="7"/>
      <c r="N68" s="7"/>
    </row>
    <row r="69" spans="1:14" ht="12.75">
      <c r="A69" s="53"/>
      <c r="B69" s="60"/>
      <c r="C69" s="60"/>
      <c r="D69" s="60"/>
      <c r="E69" s="79" t="s">
        <v>47</v>
      </c>
      <c r="F69" s="79" t="s">
        <v>48</v>
      </c>
      <c r="G69" s="80"/>
      <c r="H69" s="80"/>
      <c r="I69" s="64"/>
      <c r="J69" s="7"/>
      <c r="K69" s="7"/>
      <c r="L69" s="7"/>
      <c r="M69" s="37"/>
      <c r="N69" s="37"/>
    </row>
    <row r="70" spans="1:14" ht="12.75">
      <c r="A70" s="53"/>
      <c r="B70" s="60"/>
      <c r="C70" s="60"/>
      <c r="D70" s="60"/>
      <c r="E70" s="82"/>
      <c r="F70" s="82"/>
      <c r="G70" s="81"/>
      <c r="H70" s="81"/>
      <c r="I70" s="64"/>
      <c r="J70" s="8"/>
      <c r="K70" s="8"/>
      <c r="L70" s="8"/>
      <c r="M70" s="37"/>
      <c r="N70" s="37"/>
    </row>
    <row r="71" spans="1:14" ht="12.75">
      <c r="A71" s="9" t="s">
        <v>15</v>
      </c>
      <c r="B71" s="11">
        <v>34</v>
      </c>
      <c r="C71" s="11">
        <v>2101</v>
      </c>
      <c r="D71" s="11">
        <v>31</v>
      </c>
      <c r="E71" s="11">
        <v>1040</v>
      </c>
      <c r="F71" s="11">
        <v>27</v>
      </c>
      <c r="G71" s="11">
        <v>569</v>
      </c>
      <c r="H71" s="11">
        <v>1813</v>
      </c>
      <c r="I71" s="8">
        <v>269</v>
      </c>
      <c r="J71" s="8"/>
      <c r="K71" s="8"/>
      <c r="L71" s="8"/>
      <c r="M71" s="37"/>
      <c r="N71" s="37"/>
    </row>
    <row r="72" spans="1:14" ht="12.75">
      <c r="A72" s="14" t="s">
        <v>49</v>
      </c>
      <c r="B72" s="11">
        <v>25</v>
      </c>
      <c r="C72" s="11">
        <v>2584</v>
      </c>
      <c r="D72" s="11">
        <v>34</v>
      </c>
      <c r="E72" s="11">
        <v>1416</v>
      </c>
      <c r="F72" s="11">
        <v>20</v>
      </c>
      <c r="G72" s="11">
        <v>587</v>
      </c>
      <c r="H72" s="11">
        <v>1546</v>
      </c>
      <c r="I72" s="8">
        <v>273</v>
      </c>
      <c r="J72" s="8"/>
      <c r="K72" s="8"/>
      <c r="L72" s="8"/>
      <c r="M72" s="37"/>
      <c r="N72" s="37"/>
    </row>
    <row r="73" spans="1:14" ht="12.75">
      <c r="A73" s="14" t="s">
        <v>50</v>
      </c>
      <c r="B73" s="11">
        <v>31</v>
      </c>
      <c r="C73" s="11">
        <v>2228</v>
      </c>
      <c r="D73" s="11">
        <v>26</v>
      </c>
      <c r="E73" s="11">
        <v>1608</v>
      </c>
      <c r="F73" s="11">
        <v>29</v>
      </c>
      <c r="G73" s="11">
        <v>1061</v>
      </c>
      <c r="H73" s="11">
        <v>1749</v>
      </c>
      <c r="I73" s="8">
        <v>271</v>
      </c>
      <c r="J73" s="8"/>
      <c r="K73" s="8"/>
      <c r="L73" s="8"/>
      <c r="M73" s="37"/>
      <c r="N73" s="37"/>
    </row>
    <row r="74" spans="1:14" ht="12.75">
      <c r="A74" s="14" t="s">
        <v>18</v>
      </c>
      <c r="B74" s="11">
        <v>44</v>
      </c>
      <c r="C74" s="11">
        <v>2353</v>
      </c>
      <c r="D74" s="11">
        <v>25</v>
      </c>
      <c r="E74" s="11">
        <v>1564</v>
      </c>
      <c r="F74" s="11">
        <v>313</v>
      </c>
      <c r="G74" s="11">
        <v>1511</v>
      </c>
      <c r="H74" s="11">
        <v>2072</v>
      </c>
      <c r="I74" s="11">
        <v>282</v>
      </c>
      <c r="J74" s="8"/>
      <c r="K74" s="8"/>
      <c r="L74" s="8"/>
      <c r="M74" s="37"/>
      <c r="N74" s="37"/>
    </row>
    <row r="75" spans="1:14" ht="12.75">
      <c r="A75" s="14" t="s">
        <v>19</v>
      </c>
      <c r="B75" s="11">
        <v>27</v>
      </c>
      <c r="C75" s="11">
        <v>2207</v>
      </c>
      <c r="D75" s="11">
        <v>29</v>
      </c>
      <c r="E75" s="11">
        <v>1199</v>
      </c>
      <c r="F75" s="11">
        <v>246</v>
      </c>
      <c r="G75" s="11">
        <v>1634</v>
      </c>
      <c r="H75" s="11">
        <v>2325</v>
      </c>
      <c r="I75" s="11">
        <v>284</v>
      </c>
      <c r="J75" s="8"/>
      <c r="K75" s="8"/>
      <c r="L75" s="8"/>
      <c r="M75" s="37"/>
      <c r="N75" s="37"/>
    </row>
    <row r="76" spans="1:14" ht="12.75">
      <c r="A76" s="14" t="s">
        <v>20</v>
      </c>
      <c r="B76" s="11">
        <v>37</v>
      </c>
      <c r="C76" s="11">
        <v>2409</v>
      </c>
      <c r="D76" s="11">
        <v>29</v>
      </c>
      <c r="E76" s="11">
        <v>981</v>
      </c>
      <c r="F76" s="11">
        <v>292</v>
      </c>
      <c r="G76" s="11">
        <v>1669</v>
      </c>
      <c r="H76" s="11">
        <v>2789</v>
      </c>
      <c r="I76" s="11">
        <v>287</v>
      </c>
      <c r="J76" s="8"/>
      <c r="K76" s="8"/>
      <c r="L76" s="8"/>
      <c r="M76" s="37"/>
      <c r="N76" s="37"/>
    </row>
    <row r="77" spans="1:14" ht="12.75">
      <c r="A77" s="14" t="s">
        <v>51</v>
      </c>
      <c r="B77" s="11">
        <v>41</v>
      </c>
      <c r="C77" s="11">
        <v>2338</v>
      </c>
      <c r="D77" s="11">
        <v>24</v>
      </c>
      <c r="E77" s="11">
        <v>922</v>
      </c>
      <c r="F77" s="11">
        <v>313</v>
      </c>
      <c r="G77" s="11">
        <v>2181</v>
      </c>
      <c r="H77" s="11">
        <v>3315</v>
      </c>
      <c r="I77" s="11">
        <v>289</v>
      </c>
      <c r="J77" s="8"/>
      <c r="K77" s="8"/>
      <c r="L77" s="8"/>
      <c r="M77" s="37"/>
      <c r="N77" s="37"/>
    </row>
    <row r="78" spans="1:14" ht="12.75">
      <c r="A78" s="14" t="s">
        <v>52</v>
      </c>
      <c r="B78" s="32">
        <v>90</v>
      </c>
      <c r="C78" s="11">
        <v>2078</v>
      </c>
      <c r="D78" s="11">
        <v>25</v>
      </c>
      <c r="E78" s="11">
        <v>883</v>
      </c>
      <c r="F78" s="11">
        <v>328</v>
      </c>
      <c r="G78" s="11">
        <v>2139</v>
      </c>
      <c r="H78" s="11">
        <v>3858</v>
      </c>
      <c r="I78" s="11">
        <v>286</v>
      </c>
      <c r="J78" s="8"/>
      <c r="K78" s="8"/>
      <c r="L78" s="8"/>
      <c r="M78" s="37"/>
      <c r="N78" s="37"/>
    </row>
    <row r="79" spans="1:14" s="4" customFormat="1" ht="12.75">
      <c r="A79" s="14" t="s">
        <v>53</v>
      </c>
      <c r="B79" s="11">
        <v>52</v>
      </c>
      <c r="C79" s="11">
        <v>1991</v>
      </c>
      <c r="D79" s="11">
        <v>25</v>
      </c>
      <c r="E79" s="11">
        <v>873</v>
      </c>
      <c r="F79" s="11">
        <v>301</v>
      </c>
      <c r="G79" s="11">
        <v>1972</v>
      </c>
      <c r="H79" s="11">
        <v>3884</v>
      </c>
      <c r="I79" s="11">
        <v>301</v>
      </c>
      <c r="J79" s="8"/>
      <c r="K79" s="8"/>
      <c r="L79" s="8"/>
      <c r="M79" s="38"/>
      <c r="N79" s="38"/>
    </row>
    <row r="80" spans="1:14" s="4" customFormat="1" ht="12.75">
      <c r="A80" s="14" t="s">
        <v>54</v>
      </c>
      <c r="B80" s="11">
        <v>435</v>
      </c>
      <c r="C80" s="11">
        <v>2015</v>
      </c>
      <c r="D80" s="11">
        <v>26</v>
      </c>
      <c r="E80" s="11">
        <f>891+50</f>
        <v>941</v>
      </c>
      <c r="F80" s="11">
        <v>316</v>
      </c>
      <c r="G80" s="11">
        <v>1219</v>
      </c>
      <c r="H80" s="11">
        <v>4976</v>
      </c>
      <c r="I80" s="11">
        <v>317</v>
      </c>
      <c r="J80" s="31"/>
      <c r="K80" s="31"/>
      <c r="L80" s="31"/>
      <c r="M80" s="38"/>
      <c r="N80" s="38"/>
    </row>
    <row r="81" spans="1:14" s="4" customFormat="1" ht="12.75">
      <c r="A81" s="14" t="s">
        <v>25</v>
      </c>
      <c r="B81" s="11">
        <v>408</v>
      </c>
      <c r="C81" s="11">
        <v>2019</v>
      </c>
      <c r="D81" s="11">
        <v>26</v>
      </c>
      <c r="E81" s="11">
        <f>745+102</f>
        <v>847</v>
      </c>
      <c r="F81" s="11">
        <v>321</v>
      </c>
      <c r="G81" s="11">
        <v>1590</v>
      </c>
      <c r="H81" s="11">
        <v>5160</v>
      </c>
      <c r="I81" s="11">
        <v>317</v>
      </c>
      <c r="J81" s="31"/>
      <c r="K81" s="31"/>
      <c r="L81" s="31"/>
      <c r="M81" s="38"/>
      <c r="N81" s="38"/>
    </row>
    <row r="82" spans="1:14" ht="12.75">
      <c r="A82" s="15" t="s">
        <v>26</v>
      </c>
      <c r="B82" s="17">
        <v>307</v>
      </c>
      <c r="C82" s="17">
        <v>2010</v>
      </c>
      <c r="D82" s="17">
        <v>27</v>
      </c>
      <c r="E82" s="17">
        <v>1137</v>
      </c>
      <c r="F82" s="17">
        <v>299</v>
      </c>
      <c r="G82" s="17">
        <v>2726</v>
      </c>
      <c r="H82" s="17">
        <v>5734</v>
      </c>
      <c r="I82" s="17">
        <v>320</v>
      </c>
      <c r="J82" s="31"/>
      <c r="K82" s="31"/>
      <c r="L82" s="31"/>
      <c r="M82" s="37"/>
      <c r="N82" s="37"/>
    </row>
    <row r="83" spans="1:14" ht="12.75">
      <c r="A83" s="15" t="s">
        <v>27</v>
      </c>
      <c r="B83" s="17">
        <v>484</v>
      </c>
      <c r="C83" s="17">
        <v>1931</v>
      </c>
      <c r="D83" s="17">
        <v>28</v>
      </c>
      <c r="E83" s="17">
        <f>1140+455</f>
        <v>1595</v>
      </c>
      <c r="F83" s="17">
        <v>239</v>
      </c>
      <c r="G83" s="17">
        <v>3470</v>
      </c>
      <c r="H83" s="17">
        <v>5970</v>
      </c>
      <c r="I83" s="17">
        <v>326</v>
      </c>
      <c r="J83" s="8"/>
      <c r="K83" s="8"/>
      <c r="L83" s="8"/>
      <c r="M83" s="37"/>
      <c r="N83" s="37"/>
    </row>
    <row r="84" spans="1:14" ht="12.75">
      <c r="A84" s="15" t="s">
        <v>55</v>
      </c>
      <c r="B84" s="19">
        <v>462</v>
      </c>
      <c r="C84" s="19">
        <v>1641</v>
      </c>
      <c r="D84" s="19">
        <v>28</v>
      </c>
      <c r="E84" s="19">
        <v>1887</v>
      </c>
      <c r="F84" s="19">
        <v>142</v>
      </c>
      <c r="G84" s="19">
        <v>3404</v>
      </c>
      <c r="H84" s="19">
        <v>6322</v>
      </c>
      <c r="I84" s="19">
        <v>318</v>
      </c>
      <c r="J84" s="8"/>
      <c r="K84" s="8"/>
      <c r="L84" s="8"/>
      <c r="M84" s="37"/>
      <c r="N84" s="37"/>
    </row>
    <row r="85" spans="1:14" ht="12.75">
      <c r="A85" s="15" t="s">
        <v>29</v>
      </c>
      <c r="B85" s="19">
        <v>438</v>
      </c>
      <c r="C85" s="19">
        <v>1460</v>
      </c>
      <c r="D85" s="19">
        <v>26</v>
      </c>
      <c r="E85" s="19">
        <v>1841</v>
      </c>
      <c r="F85" s="19">
        <v>143</v>
      </c>
      <c r="G85" s="19">
        <v>2817</v>
      </c>
      <c r="H85" s="19">
        <v>5419</v>
      </c>
      <c r="I85" s="19">
        <v>321</v>
      </c>
      <c r="J85" s="8"/>
      <c r="K85" s="8"/>
      <c r="L85" s="8"/>
      <c r="M85" s="37"/>
      <c r="N85" s="37"/>
    </row>
    <row r="86" spans="1:14" ht="12.75">
      <c r="A86" s="15" t="s">
        <v>30</v>
      </c>
      <c r="B86" s="19">
        <v>420</v>
      </c>
      <c r="C86" s="19">
        <v>1512</v>
      </c>
      <c r="D86" s="19">
        <v>26</v>
      </c>
      <c r="E86" s="19">
        <v>1945</v>
      </c>
      <c r="F86" s="19">
        <v>122</v>
      </c>
      <c r="G86" s="19">
        <v>2551</v>
      </c>
      <c r="H86" s="19">
        <v>5259</v>
      </c>
      <c r="I86" s="19">
        <v>319</v>
      </c>
      <c r="J86" s="8"/>
      <c r="K86" s="8"/>
      <c r="L86" s="8"/>
      <c r="M86" s="37"/>
      <c r="N86" s="37"/>
    </row>
    <row r="87" spans="1:14" ht="12.75">
      <c r="A87" s="15" t="s">
        <v>31</v>
      </c>
      <c r="B87" s="19">
        <v>321</v>
      </c>
      <c r="C87" s="19">
        <v>1214</v>
      </c>
      <c r="D87" s="19">
        <v>25</v>
      </c>
      <c r="E87" s="19">
        <v>1549</v>
      </c>
      <c r="F87" s="19">
        <v>107</v>
      </c>
      <c r="G87" s="19">
        <v>2583</v>
      </c>
      <c r="H87" s="19">
        <v>4768</v>
      </c>
      <c r="I87" s="19">
        <v>324</v>
      </c>
      <c r="J87" s="8"/>
      <c r="K87" s="8"/>
      <c r="L87" s="8"/>
      <c r="M87" s="37"/>
      <c r="N87" s="37"/>
    </row>
    <row r="88" spans="1:14" ht="12.75">
      <c r="A88" s="15" t="s">
        <v>58</v>
      </c>
      <c r="B88" s="19">
        <v>424</v>
      </c>
      <c r="C88" s="19">
        <v>1232</v>
      </c>
      <c r="D88" s="19">
        <v>24</v>
      </c>
      <c r="E88" s="19">
        <v>1180</v>
      </c>
      <c r="F88" s="19">
        <v>101</v>
      </c>
      <c r="G88" s="19">
        <v>2402</v>
      </c>
      <c r="H88" s="19">
        <v>4878</v>
      </c>
      <c r="I88" s="19">
        <v>323</v>
      </c>
      <c r="J88" s="8"/>
      <c r="K88" s="8"/>
      <c r="L88" s="8"/>
      <c r="M88" s="37"/>
      <c r="N88" s="37"/>
    </row>
    <row r="89" spans="1:14" ht="12.75">
      <c r="A89" s="15" t="s">
        <v>59</v>
      </c>
      <c r="B89" s="19">
        <v>417</v>
      </c>
      <c r="C89" s="19">
        <v>1396</v>
      </c>
      <c r="D89" s="19">
        <v>25</v>
      </c>
      <c r="E89" s="19">
        <v>1052</v>
      </c>
      <c r="F89" s="19">
        <v>106</v>
      </c>
      <c r="G89" s="19">
        <v>2370</v>
      </c>
      <c r="H89" s="19">
        <v>5194</v>
      </c>
      <c r="I89" s="19">
        <v>321</v>
      </c>
      <c r="J89" s="8"/>
      <c r="K89" s="8"/>
      <c r="L89" s="8"/>
      <c r="M89" s="37"/>
      <c r="N89" s="37"/>
    </row>
    <row r="90" spans="1:14" ht="12.75">
      <c r="A90" s="15" t="s">
        <v>63</v>
      </c>
      <c r="B90" s="19">
        <v>274</v>
      </c>
      <c r="C90" s="19">
        <v>1385</v>
      </c>
      <c r="D90" s="19">
        <v>25</v>
      </c>
      <c r="E90" s="19">
        <v>1096</v>
      </c>
      <c r="F90" s="19">
        <v>63</v>
      </c>
      <c r="G90" s="19">
        <v>2241</v>
      </c>
      <c r="H90" s="19">
        <v>4561</v>
      </c>
      <c r="I90" s="19">
        <v>319</v>
      </c>
      <c r="J90" s="8"/>
      <c r="K90" s="8"/>
      <c r="L90" s="8"/>
      <c r="M90" s="37"/>
      <c r="N90" s="37"/>
    </row>
    <row r="91" spans="1:14" ht="12.75">
      <c r="A91" s="15" t="s">
        <v>66</v>
      </c>
      <c r="B91" s="19">
        <v>238</v>
      </c>
      <c r="C91" s="19">
        <v>1208</v>
      </c>
      <c r="D91" s="19">
        <v>24</v>
      </c>
      <c r="E91" s="19">
        <v>773</v>
      </c>
      <c r="F91" s="19">
        <v>51</v>
      </c>
      <c r="G91" s="19">
        <v>2069</v>
      </c>
      <c r="H91" s="19">
        <v>4259</v>
      </c>
      <c r="I91" s="19">
        <v>306</v>
      </c>
      <c r="J91" s="8"/>
      <c r="K91" s="8"/>
      <c r="L91" s="8"/>
      <c r="M91" s="37"/>
      <c r="N91" s="37"/>
    </row>
    <row r="92" spans="1:14" ht="12.75">
      <c r="A92" s="15" t="s">
        <v>67</v>
      </c>
      <c r="B92" s="19">
        <v>51</v>
      </c>
      <c r="C92" s="19">
        <v>312</v>
      </c>
      <c r="D92" s="19">
        <v>25</v>
      </c>
      <c r="E92" s="19">
        <v>688</v>
      </c>
      <c r="F92" s="19">
        <v>51</v>
      </c>
      <c r="G92" s="19">
        <v>821</v>
      </c>
      <c r="H92" s="19">
        <v>4387</v>
      </c>
      <c r="I92" s="19">
        <v>84</v>
      </c>
      <c r="J92" s="8"/>
      <c r="K92" s="8"/>
      <c r="L92" s="8"/>
      <c r="M92" s="37"/>
      <c r="N92" s="37"/>
    </row>
    <row r="93" spans="1:12" s="37" customFormat="1" ht="12.75">
      <c r="A93" s="15" t="s">
        <v>74</v>
      </c>
      <c r="B93" s="40" t="s">
        <v>70</v>
      </c>
      <c r="C93" s="40" t="s">
        <v>70</v>
      </c>
      <c r="D93" s="19">
        <v>23</v>
      </c>
      <c r="E93" s="19">
        <v>458</v>
      </c>
      <c r="F93" s="19">
        <v>52</v>
      </c>
      <c r="G93" s="19">
        <v>168</v>
      </c>
      <c r="H93" s="19">
        <v>4568</v>
      </c>
      <c r="I93" s="40" t="s">
        <v>70</v>
      </c>
      <c r="J93" s="8"/>
      <c r="K93" s="8"/>
      <c r="L93" s="8"/>
    </row>
    <row r="94" spans="1:14" ht="12.75">
      <c r="A94" s="15" t="s">
        <v>73</v>
      </c>
      <c r="B94" s="51">
        <v>70</v>
      </c>
      <c r="C94" s="51">
        <v>416</v>
      </c>
      <c r="D94" s="50">
        <v>23</v>
      </c>
      <c r="E94" s="50">
        <v>93</v>
      </c>
      <c r="F94" s="50">
        <v>24</v>
      </c>
      <c r="G94" s="50">
        <v>1208</v>
      </c>
      <c r="H94" s="50">
        <v>2740</v>
      </c>
      <c r="I94" s="51">
        <v>288</v>
      </c>
      <c r="J94" s="8"/>
      <c r="K94" s="8"/>
      <c r="L94" s="8"/>
      <c r="M94" s="37"/>
      <c r="N94" s="37"/>
    </row>
    <row r="95" spans="1:14" ht="12.75">
      <c r="A95" s="15" t="s">
        <v>80</v>
      </c>
      <c r="B95" s="40">
        <v>62</v>
      </c>
      <c r="C95" s="40">
        <v>628</v>
      </c>
      <c r="D95" s="19">
        <v>20</v>
      </c>
      <c r="E95" s="19">
        <v>90</v>
      </c>
      <c r="F95" s="19">
        <v>0</v>
      </c>
      <c r="G95" s="19">
        <v>1835</v>
      </c>
      <c r="H95" s="19">
        <v>3913</v>
      </c>
      <c r="I95" s="40">
        <v>321</v>
      </c>
      <c r="J95" s="8"/>
      <c r="K95" s="8"/>
      <c r="L95" s="8"/>
      <c r="M95" s="37"/>
      <c r="N95" s="37"/>
    </row>
    <row r="96" spans="1:14" ht="12.75">
      <c r="A96" s="21" t="s">
        <v>81</v>
      </c>
      <c r="B96" s="94">
        <v>59</v>
      </c>
      <c r="C96" s="94">
        <v>615</v>
      </c>
      <c r="D96" s="95">
        <v>21</v>
      </c>
      <c r="E96" s="95">
        <v>59</v>
      </c>
      <c r="F96" s="95">
        <v>0</v>
      </c>
      <c r="G96" s="95">
        <v>1900</v>
      </c>
      <c r="H96" s="95">
        <v>3799</v>
      </c>
      <c r="I96" s="94">
        <v>319</v>
      </c>
      <c r="J96" s="8"/>
      <c r="K96" s="8"/>
      <c r="L96" s="8"/>
      <c r="M96" s="37"/>
      <c r="N96" s="37"/>
    </row>
    <row r="97" spans="1:14" ht="14.25" customHeight="1" thickBot="1">
      <c r="A97" s="22"/>
      <c r="B97" s="33"/>
      <c r="C97" s="24"/>
      <c r="D97" s="24"/>
      <c r="E97" s="24"/>
      <c r="F97" s="24"/>
      <c r="G97" s="24"/>
      <c r="H97" s="24"/>
      <c r="I97" s="24"/>
      <c r="J97" s="8"/>
      <c r="K97" s="8"/>
      <c r="L97" s="8"/>
      <c r="M97" s="37"/>
      <c r="N97" s="37"/>
    </row>
    <row r="98" spans="1:14" ht="12.75">
      <c r="A98" s="26"/>
      <c r="B98" s="36"/>
      <c r="C98" s="36"/>
      <c r="D98" s="36"/>
      <c r="E98" s="36"/>
      <c r="F98" s="36"/>
      <c r="G98" s="36"/>
      <c r="H98" s="36"/>
      <c r="I98" s="36"/>
      <c r="J98" s="36"/>
      <c r="K98" s="8"/>
      <c r="L98" s="8"/>
      <c r="M98" s="8"/>
      <c r="N98" s="8"/>
    </row>
    <row r="99" spans="1:14" ht="12.75">
      <c r="A99" s="36" t="s">
        <v>56</v>
      </c>
      <c r="B99" s="36"/>
      <c r="C99" s="36"/>
      <c r="D99" s="36"/>
      <c r="E99" s="36"/>
      <c r="F99" s="36"/>
      <c r="G99" s="36"/>
      <c r="H99" s="36"/>
      <c r="I99" s="36"/>
      <c r="J99" s="36"/>
      <c r="K99" s="8"/>
      <c r="L99" s="8"/>
      <c r="M99" s="8"/>
      <c r="N99" s="8"/>
    </row>
    <row r="100" spans="1:14" ht="12.75">
      <c r="A100" s="42" t="s">
        <v>78</v>
      </c>
      <c r="B100" s="42"/>
      <c r="C100" s="42"/>
      <c r="D100" s="42"/>
      <c r="E100" s="42"/>
      <c r="F100" s="42"/>
      <c r="G100" s="42"/>
      <c r="H100" s="36"/>
      <c r="I100" s="36"/>
      <c r="J100" s="36"/>
      <c r="K100" s="8"/>
      <c r="L100" s="8"/>
      <c r="M100" s="8"/>
      <c r="N100" s="8"/>
    </row>
    <row r="101" spans="1:14" ht="13.5" customHeight="1">
      <c r="A101" s="73" t="s">
        <v>64</v>
      </c>
      <c r="B101" s="73"/>
      <c r="C101" s="73"/>
      <c r="D101" s="73"/>
      <c r="E101" s="73"/>
      <c r="F101" s="73"/>
      <c r="G101" s="73"/>
      <c r="H101" s="73"/>
      <c r="I101" s="73"/>
      <c r="J101" s="73"/>
      <c r="K101" s="73"/>
      <c r="L101" s="73"/>
      <c r="M101" s="73"/>
      <c r="N101" s="73"/>
    </row>
    <row r="102" spans="1:14" ht="13.5" customHeight="1">
      <c r="A102" s="73"/>
      <c r="B102" s="73"/>
      <c r="C102" s="73"/>
      <c r="D102" s="73"/>
      <c r="E102" s="73"/>
      <c r="F102" s="73"/>
      <c r="G102" s="73"/>
      <c r="H102" s="73"/>
      <c r="I102" s="73"/>
      <c r="J102" s="73"/>
      <c r="K102" s="73"/>
      <c r="L102" s="73"/>
      <c r="M102" s="73"/>
      <c r="N102" s="73"/>
    </row>
    <row r="103" spans="1:14" ht="13.5" customHeight="1">
      <c r="A103" s="73"/>
      <c r="B103" s="73"/>
      <c r="C103" s="73"/>
      <c r="D103" s="73"/>
      <c r="E103" s="73"/>
      <c r="F103" s="73"/>
      <c r="G103" s="73"/>
      <c r="H103" s="73"/>
      <c r="I103" s="73"/>
      <c r="J103" s="73"/>
      <c r="K103" s="73"/>
      <c r="L103" s="73"/>
      <c r="M103" s="73"/>
      <c r="N103" s="73"/>
    </row>
    <row r="104" spans="1:18" ht="12.75">
      <c r="A104" s="43" t="s">
        <v>82</v>
      </c>
      <c r="B104" s="43"/>
      <c r="C104" s="43"/>
      <c r="D104" s="43"/>
      <c r="E104" s="43"/>
      <c r="F104" s="43"/>
      <c r="G104" s="43"/>
      <c r="H104" s="43"/>
      <c r="I104" s="43"/>
      <c r="J104" s="43"/>
      <c r="K104" s="44"/>
      <c r="L104" s="44"/>
      <c r="M104" s="44"/>
      <c r="N104" s="44"/>
      <c r="O104" s="45"/>
      <c r="P104" s="45"/>
      <c r="Q104" s="45"/>
      <c r="R104" s="45"/>
    </row>
    <row r="105" spans="1:18" ht="12.75">
      <c r="A105" s="43" t="s">
        <v>83</v>
      </c>
      <c r="B105" s="43"/>
      <c r="C105" s="43"/>
      <c r="D105" s="43"/>
      <c r="E105" s="43"/>
      <c r="F105" s="43"/>
      <c r="G105" s="43"/>
      <c r="H105" s="43"/>
      <c r="I105" s="43"/>
      <c r="J105" s="43"/>
      <c r="K105" s="44"/>
      <c r="L105" s="44"/>
      <c r="M105" s="44"/>
      <c r="N105" s="44"/>
      <c r="O105" s="45"/>
      <c r="P105" s="45"/>
      <c r="Q105" s="45"/>
      <c r="R105" s="45"/>
    </row>
    <row r="106" spans="1:18" ht="12.75">
      <c r="A106" s="43" t="s">
        <v>84</v>
      </c>
      <c r="B106" s="43"/>
      <c r="C106" s="43"/>
      <c r="D106" s="43"/>
      <c r="E106" s="43"/>
      <c r="F106" s="43"/>
      <c r="G106" s="43"/>
      <c r="H106" s="43"/>
      <c r="I106" s="43"/>
      <c r="J106" s="43"/>
      <c r="K106" s="44"/>
      <c r="L106" s="44"/>
      <c r="M106" s="44"/>
      <c r="N106" s="44"/>
      <c r="O106" s="45"/>
      <c r="P106" s="45"/>
      <c r="Q106" s="45"/>
      <c r="R106" s="45"/>
    </row>
    <row r="107" spans="1:18" ht="12.75">
      <c r="A107" s="43" t="s">
        <v>85</v>
      </c>
      <c r="B107" s="43"/>
      <c r="C107" s="43"/>
      <c r="D107" s="43"/>
      <c r="E107" s="43"/>
      <c r="F107" s="43"/>
      <c r="G107" s="43"/>
      <c r="H107" s="43"/>
      <c r="I107" s="43"/>
      <c r="J107" s="43"/>
      <c r="K107" s="43"/>
      <c r="L107" s="44"/>
      <c r="M107" s="44"/>
      <c r="N107" s="44"/>
      <c r="O107" s="45"/>
      <c r="P107" s="45"/>
      <c r="Q107" s="45"/>
      <c r="R107" s="45"/>
    </row>
    <row r="108" spans="1:18" ht="12.75">
      <c r="A108" s="46" t="s">
        <v>86</v>
      </c>
      <c r="B108" s="43"/>
      <c r="C108" s="43"/>
      <c r="D108" s="43"/>
      <c r="E108" s="43"/>
      <c r="F108" s="43"/>
      <c r="G108" s="43"/>
      <c r="H108" s="43"/>
      <c r="I108" s="43"/>
      <c r="J108" s="43"/>
      <c r="K108" s="44"/>
      <c r="L108" s="44"/>
      <c r="M108" s="44"/>
      <c r="N108" s="44"/>
      <c r="O108" s="45"/>
      <c r="P108" s="45"/>
      <c r="Q108" s="45"/>
      <c r="R108" s="45"/>
    </row>
    <row r="109" spans="1:18" ht="12.75">
      <c r="A109" s="46" t="s">
        <v>87</v>
      </c>
      <c r="B109" s="47"/>
      <c r="C109" s="47"/>
      <c r="D109" s="47"/>
      <c r="E109" s="47"/>
      <c r="F109" s="47"/>
      <c r="G109" s="47"/>
      <c r="H109" s="47"/>
      <c r="I109" s="47"/>
      <c r="J109" s="47"/>
      <c r="K109" s="47"/>
      <c r="L109" s="47"/>
      <c r="M109" s="47"/>
      <c r="N109" s="47"/>
      <c r="O109" s="45"/>
      <c r="P109" s="45"/>
      <c r="Q109" s="45"/>
      <c r="R109" s="45"/>
    </row>
    <row r="110" spans="1:18" ht="12.75">
      <c r="A110" s="46" t="s">
        <v>88</v>
      </c>
      <c r="B110" s="47"/>
      <c r="C110" s="47"/>
      <c r="D110" s="47"/>
      <c r="E110" s="47"/>
      <c r="F110" s="47"/>
      <c r="G110" s="47"/>
      <c r="H110" s="47"/>
      <c r="I110" s="47"/>
      <c r="J110" s="47"/>
      <c r="K110" s="45"/>
      <c r="L110" s="45"/>
      <c r="M110" s="45"/>
      <c r="N110" s="45"/>
      <c r="O110" s="45"/>
      <c r="P110" s="45"/>
      <c r="Q110" s="45"/>
      <c r="R110" s="45"/>
    </row>
    <row r="111" spans="1:18" ht="12">
      <c r="A111" s="47"/>
      <c r="B111" s="47"/>
      <c r="C111" s="47"/>
      <c r="D111" s="47"/>
      <c r="E111" s="47"/>
      <c r="F111" s="47"/>
      <c r="G111" s="47"/>
      <c r="H111" s="47"/>
      <c r="I111" s="47"/>
      <c r="J111" s="47"/>
      <c r="K111" s="45"/>
      <c r="L111" s="45"/>
      <c r="M111" s="45"/>
      <c r="N111" s="45"/>
      <c r="O111" s="45"/>
      <c r="P111" s="45"/>
      <c r="Q111" s="45"/>
      <c r="R111" s="45"/>
    </row>
    <row r="112" spans="1:18" ht="12">
      <c r="A112" s="47"/>
      <c r="B112" s="47"/>
      <c r="C112" s="47"/>
      <c r="D112" s="47"/>
      <c r="E112" s="47"/>
      <c r="F112" s="47"/>
      <c r="G112" s="47"/>
      <c r="H112" s="47"/>
      <c r="I112" s="47"/>
      <c r="J112" s="47"/>
      <c r="K112" s="45"/>
      <c r="L112" s="45"/>
      <c r="M112" s="45"/>
      <c r="N112" s="45"/>
      <c r="O112" s="45"/>
      <c r="P112" s="45"/>
      <c r="Q112" s="45"/>
      <c r="R112" s="45"/>
    </row>
    <row r="113" spans="1:10" ht="12">
      <c r="A113" s="5"/>
      <c r="B113" s="5"/>
      <c r="C113" s="5"/>
      <c r="D113" s="5"/>
      <c r="E113" s="5"/>
      <c r="F113" s="5"/>
      <c r="G113" s="5"/>
      <c r="H113" s="5"/>
      <c r="I113" s="5"/>
      <c r="J113" s="5"/>
    </row>
    <row r="114" spans="1:10" ht="12">
      <c r="A114" s="5"/>
      <c r="B114" s="5"/>
      <c r="C114" s="5"/>
      <c r="D114" s="5"/>
      <c r="E114" s="5"/>
      <c r="F114" s="5"/>
      <c r="G114" s="5"/>
      <c r="H114" s="5"/>
      <c r="I114" s="5"/>
      <c r="J114" s="5"/>
    </row>
    <row r="115" spans="1:10" ht="12">
      <c r="A115" s="5"/>
      <c r="B115" s="5"/>
      <c r="C115" s="5"/>
      <c r="D115" s="5"/>
      <c r="E115" s="5"/>
      <c r="F115" s="5"/>
      <c r="G115" s="5"/>
      <c r="H115" s="5"/>
      <c r="I115" s="5"/>
      <c r="J115" s="5"/>
    </row>
    <row r="116" spans="1:10" ht="12">
      <c r="A116" s="5"/>
      <c r="B116" s="5"/>
      <c r="C116" s="5"/>
      <c r="D116" s="5"/>
      <c r="E116" s="5"/>
      <c r="F116" s="5"/>
      <c r="G116" s="5"/>
      <c r="H116" s="5"/>
      <c r="I116" s="5"/>
      <c r="J116" s="5"/>
    </row>
    <row r="117" spans="1:10" ht="12">
      <c r="A117" s="5"/>
      <c r="B117" s="5"/>
      <c r="C117" s="5"/>
      <c r="D117" s="5"/>
      <c r="E117" s="5"/>
      <c r="F117" s="5"/>
      <c r="G117" s="5"/>
      <c r="H117" s="5"/>
      <c r="I117" s="5"/>
      <c r="J117" s="5"/>
    </row>
    <row r="118" spans="1:10" ht="12">
      <c r="A118" s="5"/>
      <c r="B118" s="5"/>
      <c r="C118" s="5"/>
      <c r="D118" s="5"/>
      <c r="E118" s="5"/>
      <c r="F118" s="5"/>
      <c r="G118" s="5"/>
      <c r="H118" s="5"/>
      <c r="I118" s="5"/>
      <c r="J118" s="5"/>
    </row>
    <row r="119" spans="1:10" ht="12">
      <c r="A119" s="5"/>
      <c r="B119" s="5"/>
      <c r="C119" s="5"/>
      <c r="D119" s="5"/>
      <c r="E119" s="5"/>
      <c r="F119" s="5"/>
      <c r="G119" s="5"/>
      <c r="H119" s="5"/>
      <c r="I119" s="5"/>
      <c r="J119" s="5"/>
    </row>
    <row r="120" spans="1:10" ht="12">
      <c r="A120" s="5"/>
      <c r="B120" s="5"/>
      <c r="C120" s="5"/>
      <c r="D120" s="5"/>
      <c r="E120" s="5"/>
      <c r="F120" s="5"/>
      <c r="G120" s="5"/>
      <c r="H120" s="5"/>
      <c r="I120" s="5"/>
      <c r="J120" s="5"/>
    </row>
    <row r="121" spans="1:10" ht="12">
      <c r="A121" s="5"/>
      <c r="B121" s="5"/>
      <c r="C121" s="5"/>
      <c r="D121" s="5"/>
      <c r="E121" s="5"/>
      <c r="F121" s="5"/>
      <c r="G121" s="5"/>
      <c r="H121" s="5"/>
      <c r="I121" s="5"/>
      <c r="J121" s="5"/>
    </row>
    <row r="122" spans="1:10" ht="12">
      <c r="A122" s="5"/>
      <c r="B122" s="5"/>
      <c r="C122" s="5"/>
      <c r="D122" s="5"/>
      <c r="E122" s="5"/>
      <c r="F122" s="5"/>
      <c r="G122" s="5"/>
      <c r="H122" s="5"/>
      <c r="I122" s="5"/>
      <c r="J122" s="5"/>
    </row>
    <row r="123" spans="1:10" ht="12">
      <c r="A123" s="5"/>
      <c r="B123" s="5"/>
      <c r="C123" s="5"/>
      <c r="D123" s="5"/>
      <c r="E123" s="5"/>
      <c r="F123" s="5"/>
      <c r="G123" s="5"/>
      <c r="H123" s="5"/>
      <c r="I123" s="5"/>
      <c r="J123" s="5"/>
    </row>
    <row r="124" spans="1:10" ht="12">
      <c r="A124" s="5"/>
      <c r="B124" s="5"/>
      <c r="C124" s="5"/>
      <c r="D124" s="5"/>
      <c r="E124" s="5"/>
      <c r="F124" s="5"/>
      <c r="G124" s="5"/>
      <c r="H124" s="5"/>
      <c r="I124" s="5"/>
      <c r="J124" s="5"/>
    </row>
    <row r="125" spans="1:10" ht="12">
      <c r="A125" s="5"/>
      <c r="B125" s="5"/>
      <c r="C125" s="5"/>
      <c r="D125" s="5"/>
      <c r="E125" s="5"/>
      <c r="F125" s="5"/>
      <c r="G125" s="5"/>
      <c r="H125" s="5"/>
      <c r="I125" s="5"/>
      <c r="J125" s="5"/>
    </row>
    <row r="126" spans="1:10" ht="12">
      <c r="A126" s="5"/>
      <c r="B126" s="5"/>
      <c r="C126" s="5"/>
      <c r="D126" s="5"/>
      <c r="E126" s="5"/>
      <c r="F126" s="5"/>
      <c r="G126" s="5"/>
      <c r="H126" s="5"/>
      <c r="I126" s="5"/>
      <c r="J126" s="5"/>
    </row>
    <row r="127" spans="1:10" ht="12">
      <c r="A127" s="5"/>
      <c r="B127" s="5"/>
      <c r="C127" s="5"/>
      <c r="D127" s="5"/>
      <c r="E127" s="5"/>
      <c r="F127" s="5"/>
      <c r="G127" s="5"/>
      <c r="H127" s="5"/>
      <c r="I127" s="5"/>
      <c r="J127" s="5"/>
    </row>
    <row r="128" spans="1:10" ht="12">
      <c r="A128" s="5"/>
      <c r="B128" s="5"/>
      <c r="C128" s="5"/>
      <c r="D128" s="5"/>
      <c r="E128" s="5"/>
      <c r="F128" s="5"/>
      <c r="G128" s="5"/>
      <c r="H128" s="5"/>
      <c r="I128" s="5"/>
      <c r="J128" s="5"/>
    </row>
    <row r="129" spans="1:10" ht="12">
      <c r="A129" s="5"/>
      <c r="B129" s="5"/>
      <c r="C129" s="5"/>
      <c r="D129" s="5"/>
      <c r="E129" s="5"/>
      <c r="F129" s="5"/>
      <c r="G129" s="5"/>
      <c r="H129" s="5"/>
      <c r="I129" s="5"/>
      <c r="J129" s="5"/>
    </row>
    <row r="130" spans="1:10" ht="12">
      <c r="A130" s="5"/>
      <c r="B130" s="5"/>
      <c r="C130" s="5"/>
      <c r="D130" s="5"/>
      <c r="E130" s="5"/>
      <c r="F130" s="5"/>
      <c r="G130" s="5"/>
      <c r="H130" s="5"/>
      <c r="I130" s="5"/>
      <c r="J130" s="5"/>
    </row>
    <row r="131" spans="1:10" ht="12">
      <c r="A131" s="5"/>
      <c r="B131" s="5"/>
      <c r="C131" s="5"/>
      <c r="D131" s="5"/>
      <c r="E131" s="5"/>
      <c r="F131" s="5"/>
      <c r="G131" s="5"/>
      <c r="H131" s="5"/>
      <c r="I131" s="5"/>
      <c r="J131" s="5"/>
    </row>
    <row r="132" spans="1:10" ht="12">
      <c r="A132" s="5"/>
      <c r="B132" s="5"/>
      <c r="C132" s="5"/>
      <c r="D132" s="5"/>
      <c r="E132" s="5"/>
      <c r="F132" s="5"/>
      <c r="G132" s="5"/>
      <c r="H132" s="5"/>
      <c r="I132" s="5"/>
      <c r="J132" s="5"/>
    </row>
    <row r="133" spans="1:10" ht="12">
      <c r="A133" s="5"/>
      <c r="B133" s="5"/>
      <c r="C133" s="5"/>
      <c r="D133" s="5"/>
      <c r="E133" s="5"/>
      <c r="F133" s="5"/>
      <c r="G133" s="5"/>
      <c r="H133" s="5"/>
      <c r="I133" s="5"/>
      <c r="J133" s="5"/>
    </row>
    <row r="134" spans="1:10" ht="12">
      <c r="A134" s="5"/>
      <c r="B134" s="5"/>
      <c r="C134" s="5"/>
      <c r="D134" s="5"/>
      <c r="E134" s="5"/>
      <c r="F134" s="5"/>
      <c r="G134" s="5"/>
      <c r="H134" s="5"/>
      <c r="I134" s="5"/>
      <c r="J134" s="5"/>
    </row>
    <row r="135" spans="1:10" ht="12">
      <c r="A135" s="5"/>
      <c r="B135" s="5"/>
      <c r="C135" s="5"/>
      <c r="D135" s="5"/>
      <c r="E135" s="5"/>
      <c r="F135" s="5"/>
      <c r="G135" s="5"/>
      <c r="H135" s="5"/>
      <c r="I135" s="5"/>
      <c r="J135" s="5"/>
    </row>
    <row r="136" spans="1:10" ht="12">
      <c r="A136" s="5"/>
      <c r="B136" s="5"/>
      <c r="C136" s="5"/>
      <c r="D136" s="5"/>
      <c r="E136" s="5"/>
      <c r="F136" s="5"/>
      <c r="G136" s="5"/>
      <c r="H136" s="5"/>
      <c r="I136" s="5"/>
      <c r="J136" s="5"/>
    </row>
    <row r="137" spans="1:10" ht="12">
      <c r="A137" s="5"/>
      <c r="B137" s="5"/>
      <c r="C137" s="5"/>
      <c r="D137" s="5"/>
      <c r="E137" s="5"/>
      <c r="F137" s="5"/>
      <c r="G137" s="5"/>
      <c r="H137" s="5"/>
      <c r="I137" s="5"/>
      <c r="J137" s="5"/>
    </row>
    <row r="138" spans="1:10" ht="12">
      <c r="A138" s="5"/>
      <c r="B138" s="5"/>
      <c r="C138" s="5"/>
      <c r="D138" s="5"/>
      <c r="E138" s="5"/>
      <c r="F138" s="5"/>
      <c r="G138" s="5"/>
      <c r="H138" s="5"/>
      <c r="I138" s="5"/>
      <c r="J138" s="5"/>
    </row>
    <row r="139" spans="1:10" ht="12">
      <c r="A139" s="5"/>
      <c r="B139" s="5"/>
      <c r="C139" s="5"/>
      <c r="D139" s="5"/>
      <c r="E139" s="5"/>
      <c r="F139" s="5"/>
      <c r="G139" s="5"/>
      <c r="H139" s="5"/>
      <c r="I139" s="5"/>
      <c r="J139" s="5"/>
    </row>
    <row r="140" spans="1:10" ht="12">
      <c r="A140" s="5"/>
      <c r="B140" s="5"/>
      <c r="C140" s="5"/>
      <c r="D140" s="5"/>
      <c r="E140" s="5"/>
      <c r="F140" s="5"/>
      <c r="G140" s="5"/>
      <c r="H140" s="5"/>
      <c r="I140" s="5"/>
      <c r="J140" s="5"/>
    </row>
    <row r="141" spans="1:10" ht="12">
      <c r="A141" s="5"/>
      <c r="B141" s="5"/>
      <c r="C141" s="5"/>
      <c r="D141" s="5"/>
      <c r="E141" s="5"/>
      <c r="F141" s="5"/>
      <c r="G141" s="5"/>
      <c r="H141" s="5"/>
      <c r="I141" s="5"/>
      <c r="J141" s="5"/>
    </row>
    <row r="142" spans="1:10" ht="12">
      <c r="A142" s="5"/>
      <c r="B142" s="5"/>
      <c r="C142" s="5"/>
      <c r="D142" s="5"/>
      <c r="E142" s="5"/>
      <c r="F142" s="5"/>
      <c r="G142" s="5"/>
      <c r="H142" s="5"/>
      <c r="I142" s="5"/>
      <c r="J142" s="5"/>
    </row>
    <row r="143" spans="1:10" ht="12">
      <c r="A143" s="5"/>
      <c r="B143" s="5"/>
      <c r="C143" s="5"/>
      <c r="D143" s="5"/>
      <c r="E143" s="5"/>
      <c r="F143" s="5"/>
      <c r="G143" s="5"/>
      <c r="H143" s="5"/>
      <c r="I143" s="5"/>
      <c r="J143" s="5"/>
    </row>
    <row r="144" spans="1:10" ht="12">
      <c r="A144" s="5"/>
      <c r="B144" s="5"/>
      <c r="C144" s="5"/>
      <c r="D144" s="5"/>
      <c r="E144" s="5"/>
      <c r="F144" s="5"/>
      <c r="G144" s="5"/>
      <c r="H144" s="5"/>
      <c r="I144" s="5"/>
      <c r="J144" s="5"/>
    </row>
    <row r="145" spans="1:10" ht="12">
      <c r="A145" s="5"/>
      <c r="B145" s="5"/>
      <c r="C145" s="5"/>
      <c r="D145" s="5"/>
      <c r="E145" s="5"/>
      <c r="F145" s="5"/>
      <c r="G145" s="5"/>
      <c r="H145" s="5"/>
      <c r="I145" s="5"/>
      <c r="J145" s="5"/>
    </row>
    <row r="146" spans="1:10" ht="12">
      <c r="A146" s="5"/>
      <c r="B146" s="5"/>
      <c r="C146" s="5"/>
      <c r="D146" s="5"/>
      <c r="E146" s="5"/>
      <c r="F146" s="5"/>
      <c r="G146" s="5"/>
      <c r="H146" s="5"/>
      <c r="I146" s="5"/>
      <c r="J146" s="5"/>
    </row>
    <row r="147" spans="1:10" ht="12">
      <c r="A147" s="5"/>
      <c r="B147" s="5"/>
      <c r="C147" s="5"/>
      <c r="D147" s="5"/>
      <c r="E147" s="5"/>
      <c r="F147" s="5"/>
      <c r="G147" s="5"/>
      <c r="H147" s="5"/>
      <c r="I147" s="5"/>
      <c r="J147" s="5"/>
    </row>
    <row r="148" spans="1:10" ht="12">
      <c r="A148" s="5"/>
      <c r="B148" s="5"/>
      <c r="C148" s="5"/>
      <c r="D148" s="5"/>
      <c r="E148" s="5"/>
      <c r="F148" s="5"/>
      <c r="G148" s="5"/>
      <c r="H148" s="5"/>
      <c r="I148" s="5"/>
      <c r="J148" s="5"/>
    </row>
    <row r="149" spans="1:10" ht="12">
      <c r="A149" s="5"/>
      <c r="B149" s="5"/>
      <c r="C149" s="5"/>
      <c r="D149" s="5"/>
      <c r="E149" s="5"/>
      <c r="F149" s="5"/>
      <c r="G149" s="5"/>
      <c r="H149" s="5"/>
      <c r="I149" s="5"/>
      <c r="J149" s="5"/>
    </row>
    <row r="150" spans="1:10" ht="12">
      <c r="A150" s="5"/>
      <c r="B150" s="5"/>
      <c r="C150" s="5"/>
      <c r="D150" s="5"/>
      <c r="E150" s="5"/>
      <c r="F150" s="5"/>
      <c r="G150" s="5"/>
      <c r="H150" s="5"/>
      <c r="I150" s="5"/>
      <c r="J150" s="5"/>
    </row>
    <row r="151" spans="1:10" ht="12">
      <c r="A151" s="5"/>
      <c r="B151" s="5"/>
      <c r="C151" s="5"/>
      <c r="D151" s="5"/>
      <c r="E151" s="5"/>
      <c r="F151" s="5"/>
      <c r="G151" s="5"/>
      <c r="H151" s="5"/>
      <c r="I151" s="5"/>
      <c r="J151" s="5"/>
    </row>
    <row r="152" spans="1:10" ht="12">
      <c r="A152" s="5"/>
      <c r="B152" s="5"/>
      <c r="C152" s="5"/>
      <c r="D152" s="5"/>
      <c r="E152" s="5"/>
      <c r="F152" s="5"/>
      <c r="G152" s="5"/>
      <c r="H152" s="5"/>
      <c r="I152" s="5"/>
      <c r="J152" s="5"/>
    </row>
    <row r="153" spans="1:10" ht="12">
      <c r="A153" s="5"/>
      <c r="B153" s="5"/>
      <c r="C153" s="5"/>
      <c r="D153" s="5"/>
      <c r="E153" s="5"/>
      <c r="F153" s="5"/>
      <c r="G153" s="5"/>
      <c r="H153" s="5"/>
      <c r="I153" s="5"/>
      <c r="J153" s="5"/>
    </row>
    <row r="154" spans="1:10" ht="12">
      <c r="A154" s="5"/>
      <c r="B154" s="5"/>
      <c r="C154" s="5"/>
      <c r="D154" s="5"/>
      <c r="E154" s="5"/>
      <c r="F154" s="5"/>
      <c r="G154" s="5"/>
      <c r="H154" s="5"/>
      <c r="I154" s="5"/>
      <c r="J154" s="5"/>
    </row>
    <row r="155" spans="1:10" ht="12">
      <c r="A155" s="5"/>
      <c r="B155" s="5"/>
      <c r="C155" s="5"/>
      <c r="D155" s="5"/>
      <c r="E155" s="5"/>
      <c r="F155" s="5"/>
      <c r="G155" s="5"/>
      <c r="H155" s="5"/>
      <c r="I155" s="5"/>
      <c r="J155" s="5"/>
    </row>
    <row r="156" spans="1:10" ht="12">
      <c r="A156" s="5"/>
      <c r="B156" s="5"/>
      <c r="C156" s="5"/>
      <c r="D156" s="5"/>
      <c r="E156" s="5"/>
      <c r="F156" s="5"/>
      <c r="G156" s="5"/>
      <c r="H156" s="5"/>
      <c r="I156" s="5"/>
      <c r="J156" s="5"/>
    </row>
    <row r="157" spans="1:10" ht="12">
      <c r="A157" s="5"/>
      <c r="B157" s="5"/>
      <c r="C157" s="5"/>
      <c r="D157" s="5"/>
      <c r="E157" s="5"/>
      <c r="F157" s="5"/>
      <c r="G157" s="5"/>
      <c r="H157" s="5"/>
      <c r="I157" s="5"/>
      <c r="J157" s="5"/>
    </row>
    <row r="158" spans="1:10" ht="12">
      <c r="A158" s="5"/>
      <c r="B158" s="5"/>
      <c r="C158" s="5"/>
      <c r="D158" s="5"/>
      <c r="E158" s="5"/>
      <c r="F158" s="5"/>
      <c r="G158" s="5"/>
      <c r="H158" s="5"/>
      <c r="I158" s="5"/>
      <c r="J158" s="5"/>
    </row>
    <row r="159" spans="1:10" ht="12">
      <c r="A159" s="5"/>
      <c r="B159" s="5"/>
      <c r="C159" s="5"/>
      <c r="D159" s="5"/>
      <c r="E159" s="5"/>
      <c r="F159" s="5"/>
      <c r="G159" s="5"/>
      <c r="H159" s="5"/>
      <c r="I159" s="5"/>
      <c r="J159" s="5"/>
    </row>
    <row r="160" spans="1:10" ht="12">
      <c r="A160" s="5"/>
      <c r="B160" s="5"/>
      <c r="C160" s="5"/>
      <c r="D160" s="5"/>
      <c r="E160" s="5"/>
      <c r="F160" s="5"/>
      <c r="G160" s="5"/>
      <c r="H160" s="5"/>
      <c r="I160" s="5"/>
      <c r="J160" s="5"/>
    </row>
    <row r="161" spans="1:10" ht="12">
      <c r="A161" s="5"/>
      <c r="B161" s="5"/>
      <c r="C161" s="5"/>
      <c r="D161" s="5"/>
      <c r="E161" s="5"/>
      <c r="F161" s="5"/>
      <c r="G161" s="5"/>
      <c r="H161" s="5"/>
      <c r="I161" s="5"/>
      <c r="J161" s="5"/>
    </row>
    <row r="162" spans="1:10" ht="12">
      <c r="A162" s="5"/>
      <c r="B162" s="5"/>
      <c r="C162" s="5"/>
      <c r="D162" s="5"/>
      <c r="E162" s="5"/>
      <c r="F162" s="5"/>
      <c r="G162" s="5"/>
      <c r="H162" s="5"/>
      <c r="I162" s="5"/>
      <c r="J162" s="5"/>
    </row>
    <row r="163" spans="1:10" ht="12">
      <c r="A163" s="5"/>
      <c r="B163" s="5"/>
      <c r="C163" s="5"/>
      <c r="D163" s="5"/>
      <c r="E163" s="5"/>
      <c r="F163" s="5"/>
      <c r="G163" s="5"/>
      <c r="H163" s="5"/>
      <c r="I163" s="5"/>
      <c r="J163" s="5"/>
    </row>
    <row r="164" spans="1:10" ht="12">
      <c r="A164" s="5"/>
      <c r="B164" s="5"/>
      <c r="C164" s="5"/>
      <c r="D164" s="5"/>
      <c r="E164" s="5"/>
      <c r="F164" s="5"/>
      <c r="G164" s="5"/>
      <c r="H164" s="5"/>
      <c r="I164" s="5"/>
      <c r="J164" s="5"/>
    </row>
    <row r="165" spans="1:10" ht="12">
      <c r="A165" s="5"/>
      <c r="B165" s="5"/>
      <c r="C165" s="5"/>
      <c r="D165" s="5"/>
      <c r="E165" s="5"/>
      <c r="F165" s="5"/>
      <c r="G165" s="5"/>
      <c r="H165" s="5"/>
      <c r="I165" s="5"/>
      <c r="J165" s="5"/>
    </row>
    <row r="166" spans="1:10" ht="12">
      <c r="A166" s="5"/>
      <c r="B166" s="5"/>
      <c r="C166" s="5"/>
      <c r="D166" s="5"/>
      <c r="E166" s="5"/>
      <c r="F166" s="5"/>
      <c r="G166" s="5"/>
      <c r="H166" s="5"/>
      <c r="I166" s="5"/>
      <c r="J166" s="5"/>
    </row>
    <row r="167" spans="1:10" ht="12">
      <c r="A167" s="5"/>
      <c r="B167" s="5"/>
      <c r="C167" s="5"/>
      <c r="D167" s="5"/>
      <c r="E167" s="5"/>
      <c r="F167" s="5"/>
      <c r="G167" s="5"/>
      <c r="H167" s="5"/>
      <c r="I167" s="5"/>
      <c r="J167" s="5"/>
    </row>
    <row r="168" spans="1:10" ht="12">
      <c r="A168" s="5"/>
      <c r="B168" s="5"/>
      <c r="C168" s="5"/>
      <c r="D168" s="5"/>
      <c r="E168" s="5"/>
      <c r="F168" s="5"/>
      <c r="G168" s="5"/>
      <c r="H168" s="5"/>
      <c r="I168" s="5"/>
      <c r="J168" s="5"/>
    </row>
  </sheetData>
  <sheetProtection/>
  <mergeCells count="43">
    <mergeCell ref="B36:B38"/>
    <mergeCell ref="A35:A38"/>
    <mergeCell ref="A67:A70"/>
    <mergeCell ref="B67:B70"/>
    <mergeCell ref="C67:C70"/>
    <mergeCell ref="C37:F37"/>
    <mergeCell ref="B35:K35"/>
    <mergeCell ref="F69:F70"/>
    <mergeCell ref="G67:H67"/>
    <mergeCell ref="J37:J38"/>
    <mergeCell ref="A101:N103"/>
    <mergeCell ref="D67:F67"/>
    <mergeCell ref="L5:L6"/>
    <mergeCell ref="M5:M6"/>
    <mergeCell ref="N5:N6"/>
    <mergeCell ref="C4:C6"/>
    <mergeCell ref="E4:E6"/>
    <mergeCell ref="G68:G70"/>
    <mergeCell ref="H68:H70"/>
    <mergeCell ref="E69:E70"/>
    <mergeCell ref="A1:N1"/>
    <mergeCell ref="A3:A6"/>
    <mergeCell ref="B3:B6"/>
    <mergeCell ref="C3:F3"/>
    <mergeCell ref="D4:D6"/>
    <mergeCell ref="F4:F6"/>
    <mergeCell ref="G4:G6"/>
    <mergeCell ref="J4:L4"/>
    <mergeCell ref="K5:K6"/>
    <mergeCell ref="G3:O3"/>
    <mergeCell ref="M4:O4"/>
    <mergeCell ref="O5:O6"/>
    <mergeCell ref="H4:H6"/>
    <mergeCell ref="I4:I6"/>
    <mergeCell ref="J5:J6"/>
    <mergeCell ref="K37:K38"/>
    <mergeCell ref="E68:F68"/>
    <mergeCell ref="I36:K36"/>
    <mergeCell ref="C36:H36"/>
    <mergeCell ref="G37:H38"/>
    <mergeCell ref="D68:D70"/>
    <mergeCell ref="I37:I38"/>
    <mergeCell ref="I67:I70"/>
  </mergeCells>
  <printOptions horizontalCentered="1"/>
  <pageMargins left="0.5905511811023623" right="0.5905511811023623" top="0.7874015748031497" bottom="0.7874015748031497" header="0.31496062992125984" footer="0.31496062992125984"/>
  <pageSetup fitToHeight="1" fitToWidth="1" horizontalDpi="600" verticalDpi="600" orientation="portrait" paperSize="9" scale="59" r:id="rId1"/>
  <ignoredErrors>
    <ignoredError sqref="A72:A92 A40:A60 A8:A28 A94 A30:A32 A62 A63:A64 A95:A96" numberStoredAsText="1"/>
    <ignoredError sqref="D25 H25:I25 D27 H27:I27" evalError="1"/>
    <ignoredError sqref="C14:C15 C20:C24 G7:G28 G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戸田市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戸田市</dc:creator>
  <cp:keywords/>
  <dc:description/>
  <cp:lastModifiedBy>戸田市</cp:lastModifiedBy>
  <cp:lastPrinted>2020-05-08T12:26:03Z</cp:lastPrinted>
  <dcterms:created xsi:type="dcterms:W3CDTF">2014-10-31T02:40:27Z</dcterms:created>
  <dcterms:modified xsi:type="dcterms:W3CDTF">2023-06-12T04:14:09Z</dcterms:modified>
  <cp:category/>
  <cp:version/>
  <cp:contentType/>
  <cp:contentStatus/>
</cp:coreProperties>
</file>